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259\CR 52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I36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J33" i="4689"/>
  <c r="Z25" i="4688" s="1"/>
  <c r="J14" i="4689"/>
  <c r="U15" i="4688" s="1"/>
  <c r="J24" i="4689"/>
  <c r="J30" i="4689"/>
  <c r="J25" i="4688" s="1"/>
  <c r="J34" i="4689"/>
  <c r="J36" i="4689"/>
  <c r="J32" i="4689"/>
  <c r="U25" i="4688" s="1"/>
  <c r="J28" i="4689"/>
  <c r="D25" i="4688" s="1"/>
  <c r="J26" i="4689"/>
  <c r="AK20" i="4688" s="1"/>
  <c r="J23" i="4689"/>
  <c r="U20" i="4688" s="1"/>
  <c r="J20" i="4689"/>
  <c r="G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S33" i="4688"/>
  <c r="BH22" i="4688" s="1"/>
  <c r="AO33" i="4688"/>
  <c r="CC22" i="4688" s="1"/>
  <c r="AL33" i="4688"/>
  <c r="BZ22" i="4688" s="1"/>
  <c r="AJ33" i="4688"/>
  <c r="BX22" i="4688" s="1"/>
  <c r="U23" i="4684"/>
  <c r="AA33" i="4688"/>
  <c r="BP22" i="4688" s="1"/>
  <c r="Z33" i="4688"/>
  <c r="BO22" i="4688" s="1"/>
  <c r="AI33" i="4688"/>
  <c r="BW22" i="4688" s="1"/>
  <c r="U23" i="4678"/>
  <c r="W33" i="4688"/>
  <c r="BL22" i="4688" s="1"/>
  <c r="V33" i="4688"/>
  <c r="BK22" i="4688" s="1"/>
  <c r="R33" i="4688"/>
  <c r="BG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J26" i="4688"/>
  <c r="D26" i="4688"/>
  <c r="G26" i="4688"/>
  <c r="Z26" i="4688"/>
  <c r="U26" i="4688"/>
  <c r="P26" i="4688"/>
  <c r="AO21" i="4688"/>
  <c r="AF21" i="4688"/>
  <c r="AK21" i="4688"/>
  <c r="J21" i="4688"/>
  <c r="D21" i="4688"/>
  <c r="G21" i="4688"/>
  <c r="Z21" i="4688"/>
  <c r="U21" i="4688"/>
  <c r="P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<sst xmlns="http://schemas.openxmlformats.org/spreadsheetml/2006/main" count="659" uniqueCount="153">
  <si>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</si>
  <si>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</si>
  <si>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</si>
  <si>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</si>
  <si>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</si>
  <si>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</si>
  <si>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</si>
  <si>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</si>
  <si>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</si>
  <si>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</si>
  <si>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</si>
  <si>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</si>
  <si>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</si>
  <si>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</si>
  <si>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</si>
  <si>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</si>
  <si>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</si>
  <si>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</si>
  <si>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</si>
  <si>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</si>
  <si>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</si>
  <si>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</si>
  <si>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</si>
  <si>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</si>
  <si>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</si>
  <si>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</si>
  <si>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</si>
  <si>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</si>
  <si>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</si>
  <si>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</si>
  <si>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</si>
  <si>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</si>
  <si>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</si>
  <si>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</si>
  <si>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</si>
  <si>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</si>
  <si>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</si>
  <si>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</si>
  <si>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</si>
  <si>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</si>
  <si>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</si>
  <si>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</si>
  <si>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</si>
  <si>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</si>
  <si>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</si>
  <si>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</si>
  <si>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</si>
  <si>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</si>
  <si>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</si>
  <si>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</si>
  <si>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</si>
  <si>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</si>
  <si>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</si>
  <si>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</si>
  <si>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</si>
  <si>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</si>
  <si>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</si>
  <si>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</si>
  <si>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</si>
  <si>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</si>
  <si>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</si>
  <si>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</si>
  <si>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</si>
  <si>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</si>
  <si>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</si>
  <si>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</si>
  <si>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</si>
  <si>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</si>
  <si>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</si>
  <si>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</si>
  <si>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</si>
  <si>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</si>
  <si>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</si>
  <si>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</si>
  <si>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</si>
  <si>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</si>
  <si>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</si>
  <si>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</si>
  <si>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</si>
  <si>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</si>
  <si>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</si>
  <si>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</si>
  <si>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</si>
  <si>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</si>
  <si>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</si>
  <si>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</si>
  <si>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</si>
  <si>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</si>
  <si>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</si>
  <si>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</si>
  <si>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</si>
  <si>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</si>
  <si>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</si>
  <si>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</si>
  <si>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</si>
  <si>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</si>
  <si>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</si>
  <si>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</si>
  <si>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</si>
  <si>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</si>
  <si>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</si>
  <si>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</si>
  <si>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</si>
  <si>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</si>
  <si>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</si>
  <si>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</si>
  <si>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</si>
  <si>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</si>
  <si>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</si>
  <si>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</si>
  <si>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</si>
  <si>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</si>
  <si>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</si>
  <si>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</si>
  <si>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</si>
  <si>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</si>
  <si>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</si>
  <si>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</si>
  <si>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</si>
  <si>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</si>
  <si>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</si>
  <si>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</si>
  <si>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</si>
  <si>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</si>
  <si>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</si>
  <si>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</si>
  <si>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</si>
  <si>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</si>
  <si>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</si>
  <si>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</si>
  <si>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</si>
  <si>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</si>
  <si>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</si>
  <si>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</si>
  <si>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</si>
  <si>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</si>
  <si>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</si>
  <si>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</si>
  <si>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</si>
  <si>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</si>
  <si>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</si>
  <si>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</si>
  <si>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</si>
  <si>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</si>
  <si>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</si>
  <si>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</si>
  <si>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</si>
  <si>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52</t>
  </si>
  <si>
    <t>ADOLFREDO FLOREZ</t>
  </si>
  <si>
    <t>JULIO VASQUEZ</t>
  </si>
  <si>
    <t xml:space="preserve">VOL MAX </t>
  </si>
  <si>
    <t>JULIO VASUQEZ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</si>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</sst>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231</c:v>
                </c:pt>
                <c:pt idx="1">
                  <c:v>255</c:v>
                </c:pt>
                <c:pt idx="2">
                  <c:v>223</c:v>
                </c:pt>
                <c:pt idx="3">
                  <c:v>209.5</c:v>
                </c:pt>
                <c:pt idx="4">
                  <c:v>227.5</c:v>
                </c:pt>
                <c:pt idx="5">
                  <c:v>217.5</c:v>
                </c:pt>
                <c:pt idx="6">
                  <c:v>223.5</c:v>
                </c:pt>
                <c:pt idx="7">
                  <c:v>206</c:v>
                </c:pt>
                <c:pt idx="8">
                  <c:v>205.5</c:v>
                </c:pt>
                <c:pt idx="9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09056"/>
        <c:axId val="160309448"/>
      </c:barChart>
      <c:catAx>
        <c:axId val="1603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09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09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309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670</c:v>
                </c:pt>
                <c:pt idx="1">
                  <c:v>674.5</c:v>
                </c:pt>
                <c:pt idx="2">
                  <c:v>670</c:v>
                </c:pt>
                <c:pt idx="3">
                  <c:v>585</c:v>
                </c:pt>
                <c:pt idx="4">
                  <c:v>625</c:v>
                </c:pt>
                <c:pt idx="5">
                  <c:v>600</c:v>
                </c:pt>
                <c:pt idx="6">
                  <c:v>607</c:v>
                </c:pt>
                <c:pt idx="7">
                  <c:v>630</c:v>
                </c:pt>
                <c:pt idx="8">
                  <c:v>605</c:v>
                </c:pt>
                <c:pt idx="9">
                  <c:v>619.5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8712"/>
        <c:axId val="162817144"/>
      </c:barChart>
      <c:catAx>
        <c:axId val="16281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7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7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8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499.5</c:v>
                </c:pt>
                <c:pt idx="1">
                  <c:v>518</c:v>
                </c:pt>
                <c:pt idx="2">
                  <c:v>526.5</c:v>
                </c:pt>
                <c:pt idx="3">
                  <c:v>592.5</c:v>
                </c:pt>
                <c:pt idx="4">
                  <c:v>568.5</c:v>
                </c:pt>
                <c:pt idx="5">
                  <c:v>552</c:v>
                </c:pt>
                <c:pt idx="6">
                  <c:v>532</c:v>
                </c:pt>
                <c:pt idx="7">
                  <c:v>501.5</c:v>
                </c:pt>
                <c:pt idx="8">
                  <c:v>506</c:v>
                </c:pt>
                <c:pt idx="9">
                  <c:v>552</c:v>
                </c:pt>
                <c:pt idx="10">
                  <c:v>552</c:v>
                </c:pt>
                <c:pt idx="11">
                  <c:v>507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76992"/>
        <c:axId val="162577384"/>
      </c:barChart>
      <c:catAx>
        <c:axId val="1625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7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546</c:v>
                </c:pt>
                <c:pt idx="1">
                  <c:v>576</c:v>
                </c:pt>
                <c:pt idx="2">
                  <c:v>613</c:v>
                </c:pt>
                <c:pt idx="3">
                  <c:v>521</c:v>
                </c:pt>
                <c:pt idx="4">
                  <c:v>573</c:v>
                </c:pt>
                <c:pt idx="5">
                  <c:v>589.5</c:v>
                </c:pt>
                <c:pt idx="6">
                  <c:v>576.5</c:v>
                </c:pt>
                <c:pt idx="7">
                  <c:v>530</c:v>
                </c:pt>
                <c:pt idx="8">
                  <c:v>509</c:v>
                </c:pt>
                <c:pt idx="9">
                  <c:v>499.5</c:v>
                </c:pt>
                <c:pt idx="10">
                  <c:v>493</c:v>
                </c:pt>
                <c:pt idx="11">
                  <c:v>582.5</c:v>
                </c:pt>
                <c:pt idx="12">
                  <c:v>611</c:v>
                </c:pt>
                <c:pt idx="13">
                  <c:v>644.5</c:v>
                </c:pt>
                <c:pt idx="14">
                  <c:v>579.5</c:v>
                </c:pt>
                <c:pt idx="15">
                  <c:v>552.5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84600"/>
        <c:axId val="163384992"/>
      </c:barChart>
      <c:catAx>
        <c:axId val="163384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4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84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918.5</c:v>
                </c:pt>
                <c:pt idx="4">
                  <c:v>915</c:v>
                </c:pt>
                <c:pt idx="5">
                  <c:v>877.5</c:v>
                </c:pt>
                <c:pt idx="6">
                  <c:v>878</c:v>
                </c:pt>
                <c:pt idx="7">
                  <c:v>874.5</c:v>
                </c:pt>
                <c:pt idx="8">
                  <c:v>852.5</c:v>
                </c:pt>
                <c:pt idx="9">
                  <c:v>836</c:v>
                </c:pt>
                <c:pt idx="13">
                  <c:v>685.5</c:v>
                </c:pt>
                <c:pt idx="14">
                  <c:v>732.5</c:v>
                </c:pt>
                <c:pt idx="15">
                  <c:v>767</c:v>
                </c:pt>
                <c:pt idx="16">
                  <c:v>794</c:v>
                </c:pt>
                <c:pt idx="17">
                  <c:v>814</c:v>
                </c:pt>
                <c:pt idx="18">
                  <c:v>810.5</c:v>
                </c:pt>
                <c:pt idx="19">
                  <c:v>757</c:v>
                </c:pt>
                <c:pt idx="20">
                  <c:v>691</c:v>
                </c:pt>
                <c:pt idx="21">
                  <c:v>690.5</c:v>
                </c:pt>
                <c:pt idx="22">
                  <c:v>691.5</c:v>
                </c:pt>
                <c:pt idx="23">
                  <c:v>744</c:v>
                </c:pt>
                <c:pt idx="24">
                  <c:v>780</c:v>
                </c:pt>
                <c:pt idx="25">
                  <c:v>776.5</c:v>
                </c:pt>
                <c:pt idx="29">
                  <c:v>676.5</c:v>
                </c:pt>
                <c:pt idx="30">
                  <c:v>753</c:v>
                </c:pt>
                <c:pt idx="31">
                  <c:v>774</c:v>
                </c:pt>
                <c:pt idx="32">
                  <c:v>793.5</c:v>
                </c:pt>
                <c:pt idx="33">
                  <c:v>748.5</c:v>
                </c:pt>
                <c:pt idx="34">
                  <c:v>675</c:v>
                </c:pt>
                <c:pt idx="35">
                  <c:v>651.5</c:v>
                </c:pt>
                <c:pt idx="36">
                  <c:v>620.5</c:v>
                </c:pt>
                <c:pt idx="37">
                  <c:v>626.5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990.5</c:v>
                </c:pt>
                <c:pt idx="4">
                  <c:v>935</c:v>
                </c:pt>
                <c:pt idx="5">
                  <c:v>862.5</c:v>
                </c:pt>
                <c:pt idx="6">
                  <c:v>769.5</c:v>
                </c:pt>
                <c:pt idx="7">
                  <c:v>775.5</c:v>
                </c:pt>
                <c:pt idx="8">
                  <c:v>754.5</c:v>
                </c:pt>
                <c:pt idx="9">
                  <c:v>779.5</c:v>
                </c:pt>
                <c:pt idx="13">
                  <c:v>724</c:v>
                </c:pt>
                <c:pt idx="14">
                  <c:v>718.5</c:v>
                </c:pt>
                <c:pt idx="15">
                  <c:v>696</c:v>
                </c:pt>
                <c:pt idx="16">
                  <c:v>630</c:v>
                </c:pt>
                <c:pt idx="17">
                  <c:v>611</c:v>
                </c:pt>
                <c:pt idx="18">
                  <c:v>565.5</c:v>
                </c:pt>
                <c:pt idx="19">
                  <c:v>572</c:v>
                </c:pt>
                <c:pt idx="20">
                  <c:v>613.5</c:v>
                </c:pt>
                <c:pt idx="21">
                  <c:v>701.5</c:v>
                </c:pt>
                <c:pt idx="22">
                  <c:v>807.5</c:v>
                </c:pt>
                <c:pt idx="23">
                  <c:v>856.5</c:v>
                </c:pt>
                <c:pt idx="24">
                  <c:v>854</c:v>
                </c:pt>
                <c:pt idx="25">
                  <c:v>799.5</c:v>
                </c:pt>
                <c:pt idx="29">
                  <c:v>626</c:v>
                </c:pt>
                <c:pt idx="30">
                  <c:v>611</c:v>
                </c:pt>
                <c:pt idx="31">
                  <c:v>608.5</c:v>
                </c:pt>
                <c:pt idx="32">
                  <c:v>628.5</c:v>
                </c:pt>
                <c:pt idx="33">
                  <c:v>609</c:v>
                </c:pt>
                <c:pt idx="34">
                  <c:v>616.5</c:v>
                </c:pt>
                <c:pt idx="35">
                  <c:v>625</c:v>
                </c:pt>
                <c:pt idx="36">
                  <c:v>636</c:v>
                </c:pt>
                <c:pt idx="37">
                  <c:v>649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690.5</c:v>
                </c:pt>
                <c:pt idx="4">
                  <c:v>704.5</c:v>
                </c:pt>
                <c:pt idx="5">
                  <c:v>740</c:v>
                </c:pt>
                <c:pt idx="6">
                  <c:v>769.5</c:v>
                </c:pt>
                <c:pt idx="7">
                  <c:v>812</c:v>
                </c:pt>
                <c:pt idx="8">
                  <c:v>835</c:v>
                </c:pt>
                <c:pt idx="9">
                  <c:v>846</c:v>
                </c:pt>
                <c:pt idx="13">
                  <c:v>846.5</c:v>
                </c:pt>
                <c:pt idx="14">
                  <c:v>832</c:v>
                </c:pt>
                <c:pt idx="15">
                  <c:v>833.5</c:v>
                </c:pt>
                <c:pt idx="16">
                  <c:v>836</c:v>
                </c:pt>
                <c:pt idx="17">
                  <c:v>844</c:v>
                </c:pt>
                <c:pt idx="18">
                  <c:v>829</c:v>
                </c:pt>
                <c:pt idx="19">
                  <c:v>786</c:v>
                </c:pt>
                <c:pt idx="20">
                  <c:v>727</c:v>
                </c:pt>
                <c:pt idx="21">
                  <c:v>692</c:v>
                </c:pt>
                <c:pt idx="22">
                  <c:v>687</c:v>
                </c:pt>
                <c:pt idx="23">
                  <c:v>730.5</c:v>
                </c:pt>
                <c:pt idx="24">
                  <c:v>783.5</c:v>
                </c:pt>
                <c:pt idx="25">
                  <c:v>811.5</c:v>
                </c:pt>
                <c:pt idx="29">
                  <c:v>834</c:v>
                </c:pt>
                <c:pt idx="30">
                  <c:v>841.5</c:v>
                </c:pt>
                <c:pt idx="31">
                  <c:v>857</c:v>
                </c:pt>
                <c:pt idx="32">
                  <c:v>823</c:v>
                </c:pt>
                <c:pt idx="33">
                  <c:v>796.5</c:v>
                </c:pt>
                <c:pt idx="34">
                  <c:v>800</c:v>
                </c:pt>
                <c:pt idx="35">
                  <c:v>815</c:v>
                </c:pt>
                <c:pt idx="36">
                  <c:v>855</c:v>
                </c:pt>
                <c:pt idx="37">
                  <c:v>841.5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2599.5</c:v>
                </c:pt>
                <c:pt idx="4">
                  <c:v>2554.5</c:v>
                </c:pt>
                <c:pt idx="5">
                  <c:v>2480</c:v>
                </c:pt>
                <c:pt idx="6">
                  <c:v>2417</c:v>
                </c:pt>
                <c:pt idx="7">
                  <c:v>2462</c:v>
                </c:pt>
                <c:pt idx="8">
                  <c:v>2442</c:v>
                </c:pt>
                <c:pt idx="9">
                  <c:v>2461.5</c:v>
                </c:pt>
                <c:pt idx="13">
                  <c:v>2256</c:v>
                </c:pt>
                <c:pt idx="14">
                  <c:v>2283</c:v>
                </c:pt>
                <c:pt idx="15">
                  <c:v>2296.5</c:v>
                </c:pt>
                <c:pt idx="16">
                  <c:v>2260</c:v>
                </c:pt>
                <c:pt idx="17">
                  <c:v>2269</c:v>
                </c:pt>
                <c:pt idx="18">
                  <c:v>2205</c:v>
                </c:pt>
                <c:pt idx="19">
                  <c:v>2115</c:v>
                </c:pt>
                <c:pt idx="20">
                  <c:v>2031.5</c:v>
                </c:pt>
                <c:pt idx="21">
                  <c:v>2084</c:v>
                </c:pt>
                <c:pt idx="22">
                  <c:v>2186</c:v>
                </c:pt>
                <c:pt idx="23">
                  <c:v>2331</c:v>
                </c:pt>
                <c:pt idx="24">
                  <c:v>2417.5</c:v>
                </c:pt>
                <c:pt idx="25">
                  <c:v>2387.5</c:v>
                </c:pt>
                <c:pt idx="29">
                  <c:v>2136.5</c:v>
                </c:pt>
                <c:pt idx="30">
                  <c:v>2205.5</c:v>
                </c:pt>
                <c:pt idx="31">
                  <c:v>2239.5</c:v>
                </c:pt>
                <c:pt idx="32">
                  <c:v>2245</c:v>
                </c:pt>
                <c:pt idx="33">
                  <c:v>2154</c:v>
                </c:pt>
                <c:pt idx="34">
                  <c:v>2091.5</c:v>
                </c:pt>
                <c:pt idx="35">
                  <c:v>2091.5</c:v>
                </c:pt>
                <c:pt idx="36">
                  <c:v>2111.5</c:v>
                </c:pt>
                <c:pt idx="37">
                  <c:v>2117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85776"/>
        <c:axId val="163386168"/>
      </c:lineChart>
      <c:catAx>
        <c:axId val="1633857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86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861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85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146</c:v>
                </c:pt>
                <c:pt idx="1">
                  <c:v>181</c:v>
                </c:pt>
                <c:pt idx="2">
                  <c:v>194</c:v>
                </c:pt>
                <c:pt idx="3">
                  <c:v>164.5</c:v>
                </c:pt>
                <c:pt idx="4">
                  <c:v>193</c:v>
                </c:pt>
                <c:pt idx="5">
                  <c:v>215.5</c:v>
                </c:pt>
                <c:pt idx="6">
                  <c:v>221</c:v>
                </c:pt>
                <c:pt idx="7">
                  <c:v>184.5</c:v>
                </c:pt>
                <c:pt idx="8">
                  <c:v>189.5</c:v>
                </c:pt>
                <c:pt idx="9">
                  <c:v>162</c:v>
                </c:pt>
                <c:pt idx="10">
                  <c:v>155</c:v>
                </c:pt>
                <c:pt idx="11">
                  <c:v>184</c:v>
                </c:pt>
                <c:pt idx="12">
                  <c:v>190.5</c:v>
                </c:pt>
                <c:pt idx="13">
                  <c:v>214.5</c:v>
                </c:pt>
                <c:pt idx="14">
                  <c:v>191</c:v>
                </c:pt>
                <c:pt idx="15">
                  <c:v>180.5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28184"/>
        <c:axId val="162128576"/>
      </c:barChart>
      <c:catAx>
        <c:axId val="16212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28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28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143.5</c:v>
                </c:pt>
                <c:pt idx="1">
                  <c:v>169</c:v>
                </c:pt>
                <c:pt idx="2">
                  <c:v>165</c:v>
                </c:pt>
                <c:pt idx="3">
                  <c:v>199</c:v>
                </c:pt>
                <c:pt idx="4">
                  <c:v>220</c:v>
                </c:pt>
                <c:pt idx="5">
                  <c:v>190</c:v>
                </c:pt>
                <c:pt idx="6">
                  <c:v>184.5</c:v>
                </c:pt>
                <c:pt idx="7">
                  <c:v>154</c:v>
                </c:pt>
                <c:pt idx="8">
                  <c:v>146.5</c:v>
                </c:pt>
                <c:pt idx="9">
                  <c:v>166.5</c:v>
                </c:pt>
                <c:pt idx="10">
                  <c:v>153.5</c:v>
                </c:pt>
                <c:pt idx="11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29360"/>
        <c:axId val="162129752"/>
      </c:barChart>
      <c:catAx>
        <c:axId val="16212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29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29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29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271.5</c:v>
                </c:pt>
                <c:pt idx="1">
                  <c:v>245</c:v>
                </c:pt>
                <c:pt idx="2">
                  <c:v>268.5</c:v>
                </c:pt>
                <c:pt idx="3">
                  <c:v>205.5</c:v>
                </c:pt>
                <c:pt idx="4">
                  <c:v>216</c:v>
                </c:pt>
                <c:pt idx="5">
                  <c:v>172.5</c:v>
                </c:pt>
                <c:pt idx="6">
                  <c:v>175.5</c:v>
                </c:pt>
                <c:pt idx="7">
                  <c:v>211.5</c:v>
                </c:pt>
                <c:pt idx="8">
                  <c:v>195</c:v>
                </c:pt>
                <c:pt idx="9">
                  <c:v>197.5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30536"/>
        <c:axId val="162130928"/>
      </c:barChart>
      <c:catAx>
        <c:axId val="162130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30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30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154</c:v>
                </c:pt>
                <c:pt idx="1">
                  <c:v>151</c:v>
                </c:pt>
                <c:pt idx="2">
                  <c:v>153.5</c:v>
                </c:pt>
                <c:pt idx="3">
                  <c:v>167.5</c:v>
                </c:pt>
                <c:pt idx="4">
                  <c:v>139</c:v>
                </c:pt>
                <c:pt idx="5">
                  <c:v>148.5</c:v>
                </c:pt>
                <c:pt idx="6">
                  <c:v>173.5</c:v>
                </c:pt>
                <c:pt idx="7">
                  <c:v>148</c:v>
                </c:pt>
                <c:pt idx="8">
                  <c:v>146.5</c:v>
                </c:pt>
                <c:pt idx="9">
                  <c:v>157</c:v>
                </c:pt>
                <c:pt idx="10">
                  <c:v>184.5</c:v>
                </c:pt>
                <c:pt idx="11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5968"/>
        <c:axId val="162816360"/>
      </c:barChart>
      <c:catAx>
        <c:axId val="16281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6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6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183</c:v>
                </c:pt>
                <c:pt idx="1">
                  <c:v>181.5</c:v>
                </c:pt>
                <c:pt idx="2">
                  <c:v>200.5</c:v>
                </c:pt>
                <c:pt idx="3">
                  <c:v>159</c:v>
                </c:pt>
                <c:pt idx="4">
                  <c:v>177.5</c:v>
                </c:pt>
                <c:pt idx="5">
                  <c:v>159</c:v>
                </c:pt>
                <c:pt idx="6">
                  <c:v>134.5</c:v>
                </c:pt>
                <c:pt idx="7">
                  <c:v>140</c:v>
                </c:pt>
                <c:pt idx="8">
                  <c:v>132</c:v>
                </c:pt>
                <c:pt idx="9">
                  <c:v>165.5</c:v>
                </c:pt>
                <c:pt idx="10">
                  <c:v>176</c:v>
                </c:pt>
                <c:pt idx="11">
                  <c:v>228</c:v>
                </c:pt>
                <c:pt idx="12">
                  <c:v>238</c:v>
                </c:pt>
                <c:pt idx="13">
                  <c:v>214.5</c:v>
                </c:pt>
                <c:pt idx="14">
                  <c:v>173.5</c:v>
                </c:pt>
                <c:pt idx="15">
                  <c:v>173.5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9104"/>
        <c:axId val="162819496"/>
      </c:barChart>
      <c:catAx>
        <c:axId val="16281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9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9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167.5</c:v>
                </c:pt>
                <c:pt idx="1">
                  <c:v>174.5</c:v>
                </c:pt>
                <c:pt idx="2">
                  <c:v>178.5</c:v>
                </c:pt>
                <c:pt idx="3">
                  <c:v>170</c:v>
                </c:pt>
                <c:pt idx="4">
                  <c:v>181.5</c:v>
                </c:pt>
                <c:pt idx="5">
                  <c:v>210</c:v>
                </c:pt>
                <c:pt idx="6">
                  <c:v>208</c:v>
                </c:pt>
                <c:pt idx="7">
                  <c:v>212.5</c:v>
                </c:pt>
                <c:pt idx="8">
                  <c:v>204.5</c:v>
                </c:pt>
                <c:pt idx="9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74248"/>
        <c:axId val="162574640"/>
      </c:barChart>
      <c:catAx>
        <c:axId val="16257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74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4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202</c:v>
                </c:pt>
                <c:pt idx="1">
                  <c:v>198</c:v>
                </c:pt>
                <c:pt idx="2">
                  <c:v>208</c:v>
                </c:pt>
                <c:pt idx="3">
                  <c:v>226</c:v>
                </c:pt>
                <c:pt idx="4">
                  <c:v>209.5</c:v>
                </c:pt>
                <c:pt idx="5">
                  <c:v>213.5</c:v>
                </c:pt>
                <c:pt idx="6">
                  <c:v>174</c:v>
                </c:pt>
                <c:pt idx="7">
                  <c:v>199.5</c:v>
                </c:pt>
                <c:pt idx="8">
                  <c:v>213</c:v>
                </c:pt>
                <c:pt idx="9">
                  <c:v>228.5</c:v>
                </c:pt>
                <c:pt idx="10">
                  <c:v>214</c:v>
                </c:pt>
                <c:pt idx="11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75424"/>
        <c:axId val="162575816"/>
      </c:barChart>
      <c:catAx>
        <c:axId val="16257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5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75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7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217</c:v>
                </c:pt>
                <c:pt idx="1">
                  <c:v>213.5</c:v>
                </c:pt>
                <c:pt idx="2">
                  <c:v>218.5</c:v>
                </c:pt>
                <c:pt idx="3">
                  <c:v>197.5</c:v>
                </c:pt>
                <c:pt idx="4">
                  <c:v>202.5</c:v>
                </c:pt>
                <c:pt idx="5">
                  <c:v>215</c:v>
                </c:pt>
                <c:pt idx="6">
                  <c:v>221</c:v>
                </c:pt>
                <c:pt idx="7">
                  <c:v>205.5</c:v>
                </c:pt>
                <c:pt idx="8">
                  <c:v>187.5</c:v>
                </c:pt>
                <c:pt idx="9">
                  <c:v>172</c:v>
                </c:pt>
                <c:pt idx="10">
                  <c:v>162</c:v>
                </c:pt>
                <c:pt idx="11">
                  <c:v>170.5</c:v>
                </c:pt>
                <c:pt idx="12">
                  <c:v>182.5</c:v>
                </c:pt>
                <c:pt idx="13">
                  <c:v>215.5</c:v>
                </c:pt>
                <c:pt idx="14">
                  <c:v>215</c:v>
                </c:pt>
                <c:pt idx="15">
                  <c:v>198.5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18320"/>
        <c:axId val="162817928"/>
      </c:barChart>
      <c:catAx>
        <c:axId val="16281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17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1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18463" y="95250"/>
          <a:ext cx="2333939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U16" sqref="U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147</v>
      </c>
      <c r="E5" s="183"/>
      <c r="F5" s="183"/>
      <c r="G5" s="183"/>
      <c r="H5" s="183"/>
      <c r="I5" s="179" t="s">
        <v>53</v>
      </c>
      <c r="J5" s="179"/>
      <c r="K5" s="179"/>
      <c r="L5" s="184">
        <v>1259</v>
      </c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148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43032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31</v>
      </c>
      <c r="C10" s="46">
        <v>177</v>
      </c>
      <c r="D10" s="46">
        <v>18</v>
      </c>
      <c r="E10" s="46">
        <v>1</v>
      </c>
      <c r="F10" s="6">
        <f t="shared" ref="F10:F22" si="0">B10*0.5+C10*1+D10*2+E10*2.5</f>
        <v>231</v>
      </c>
      <c r="G10" s="2"/>
      <c r="H10" s="19" t="s">
        <v>4</v>
      </c>
      <c r="I10" s="46">
        <v>20</v>
      </c>
      <c r="J10" s="46">
        <v>116</v>
      </c>
      <c r="K10" s="46">
        <v>18</v>
      </c>
      <c r="L10" s="46">
        <v>1</v>
      </c>
      <c r="M10" s="6">
        <f t="shared" ref="M10:M22" si="1">I10*0.5+J10*1+K10*2+L10*2.5</f>
        <v>164.5</v>
      </c>
      <c r="N10" s="9">
        <f>F20+F21+F22+M10</f>
        <v>685.5</v>
      </c>
      <c r="O10" s="19" t="s">
        <v>43</v>
      </c>
      <c r="P10" s="46">
        <v>21</v>
      </c>
      <c r="Q10" s="46">
        <v>106</v>
      </c>
      <c r="R10" s="46">
        <v>11</v>
      </c>
      <c r="S10" s="46">
        <v>2</v>
      </c>
      <c r="T10" s="6">
        <f t="shared" ref="T10:T21" si="2">P10*0.5+Q10*1+R10*2+S10*2.5</f>
        <v>143.5</v>
      </c>
      <c r="U10" s="10"/>
      <c r="AB10" s="1"/>
    </row>
    <row r="11" spans="1:28" ht="24" customHeight="1" x14ac:dyDescent="0.2">
      <c r="A11" s="18" t="s">
        <v>14</v>
      </c>
      <c r="B11" s="46">
        <v>38</v>
      </c>
      <c r="C11" s="46">
        <v>210</v>
      </c>
      <c r="D11" s="46">
        <v>13</v>
      </c>
      <c r="E11" s="46">
        <v>0</v>
      </c>
      <c r="F11" s="6">
        <f t="shared" si="0"/>
        <v>255</v>
      </c>
      <c r="G11" s="2"/>
      <c r="H11" s="19" t="s">
        <v>5</v>
      </c>
      <c r="I11" s="46">
        <v>28</v>
      </c>
      <c r="J11" s="46">
        <v>132</v>
      </c>
      <c r="K11" s="46">
        <v>21</v>
      </c>
      <c r="L11" s="46">
        <v>2</v>
      </c>
      <c r="M11" s="6">
        <f t="shared" si="1"/>
        <v>193</v>
      </c>
      <c r="N11" s="9">
        <f>F21+F22+M10+M11</f>
        <v>732.5</v>
      </c>
      <c r="O11" s="19" t="s">
        <v>44</v>
      </c>
      <c r="P11" s="46">
        <v>19</v>
      </c>
      <c r="Q11" s="46">
        <v>119</v>
      </c>
      <c r="R11" s="46">
        <v>14</v>
      </c>
      <c r="S11" s="46">
        <v>5</v>
      </c>
      <c r="T11" s="6">
        <f t="shared" si="2"/>
        <v>169</v>
      </c>
      <c r="U11" s="2"/>
      <c r="AB11" s="1"/>
    </row>
    <row r="12" spans="1:28" ht="24" customHeight="1" x14ac:dyDescent="0.2">
      <c r="A12" s="18" t="s">
        <v>17</v>
      </c>
      <c r="B12" s="46">
        <v>34</v>
      </c>
      <c r="C12" s="46">
        <v>166</v>
      </c>
      <c r="D12" s="46">
        <v>20</v>
      </c>
      <c r="E12" s="46">
        <v>0</v>
      </c>
      <c r="F12" s="6">
        <f t="shared" si="0"/>
        <v>223</v>
      </c>
      <c r="G12" s="2"/>
      <c r="H12" s="19" t="s">
        <v>6</v>
      </c>
      <c r="I12" s="46">
        <v>27</v>
      </c>
      <c r="J12" s="46">
        <v>147</v>
      </c>
      <c r="K12" s="46">
        <v>25</v>
      </c>
      <c r="L12" s="46">
        <v>2</v>
      </c>
      <c r="M12" s="6">
        <f t="shared" si="1"/>
        <v>215.5</v>
      </c>
      <c r="N12" s="2">
        <f>F22+M10+M11+M12</f>
        <v>767</v>
      </c>
      <c r="O12" s="19" t="s">
        <v>32</v>
      </c>
      <c r="P12" s="46">
        <v>22</v>
      </c>
      <c r="Q12" s="46">
        <v>134</v>
      </c>
      <c r="R12" s="46">
        <v>10</v>
      </c>
      <c r="S12" s="46">
        <v>0</v>
      </c>
      <c r="T12" s="6">
        <f t="shared" si="2"/>
        <v>165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155</v>
      </c>
      <c r="D13" s="46">
        <v>20</v>
      </c>
      <c r="E13" s="46">
        <v>1</v>
      </c>
      <c r="F13" s="6">
        <f t="shared" si="0"/>
        <v>209.5</v>
      </c>
      <c r="G13" s="2">
        <f t="shared" ref="G13:G19" si="3">F10+F11+F12+F13</f>
        <v>918.5</v>
      </c>
      <c r="H13" s="19" t="s">
        <v>7</v>
      </c>
      <c r="I13" s="46">
        <v>26</v>
      </c>
      <c r="J13" s="46">
        <v>153</v>
      </c>
      <c r="K13" s="46">
        <v>25</v>
      </c>
      <c r="L13" s="46">
        <v>2</v>
      </c>
      <c r="M13" s="6">
        <f t="shared" si="1"/>
        <v>221</v>
      </c>
      <c r="N13" s="2">
        <f t="shared" ref="N13:N18" si="4">M10+M11+M12+M13</f>
        <v>794</v>
      </c>
      <c r="O13" s="19" t="s">
        <v>33</v>
      </c>
      <c r="P13" s="46">
        <v>30</v>
      </c>
      <c r="Q13" s="46">
        <v>127</v>
      </c>
      <c r="R13" s="46">
        <v>26</v>
      </c>
      <c r="S13" s="46">
        <v>2</v>
      </c>
      <c r="T13" s="6">
        <f t="shared" si="2"/>
        <v>199</v>
      </c>
      <c r="U13" s="2">
        <f t="shared" ref="U13:U21" si="5">T10+T11+T12+T13</f>
        <v>676.5</v>
      </c>
      <c r="AB13" s="81">
        <v>241</v>
      </c>
    </row>
    <row r="14" spans="1:28" ht="24" customHeight="1" x14ac:dyDescent="0.2">
      <c r="A14" s="18" t="s">
        <v>21</v>
      </c>
      <c r="B14" s="46">
        <v>31</v>
      </c>
      <c r="C14" s="46">
        <v>166</v>
      </c>
      <c r="D14" s="46">
        <v>23</v>
      </c>
      <c r="E14" s="46">
        <v>0</v>
      </c>
      <c r="F14" s="6">
        <f t="shared" si="0"/>
        <v>227.5</v>
      </c>
      <c r="G14" s="2">
        <f t="shared" si="3"/>
        <v>915</v>
      </c>
      <c r="H14" s="19" t="s">
        <v>9</v>
      </c>
      <c r="I14" s="46">
        <v>22</v>
      </c>
      <c r="J14" s="46">
        <v>131</v>
      </c>
      <c r="K14" s="46">
        <v>20</v>
      </c>
      <c r="L14" s="46">
        <v>1</v>
      </c>
      <c r="M14" s="6">
        <f t="shared" si="1"/>
        <v>184.5</v>
      </c>
      <c r="N14" s="2">
        <f t="shared" si="4"/>
        <v>814</v>
      </c>
      <c r="O14" s="19" t="s">
        <v>29</v>
      </c>
      <c r="P14" s="45">
        <v>28</v>
      </c>
      <c r="Q14" s="45">
        <v>136</v>
      </c>
      <c r="R14" s="45">
        <v>30</v>
      </c>
      <c r="S14" s="45">
        <v>4</v>
      </c>
      <c r="T14" s="6">
        <f t="shared" si="2"/>
        <v>220</v>
      </c>
      <c r="U14" s="2">
        <f t="shared" si="5"/>
        <v>753</v>
      </c>
      <c r="AB14" s="81">
        <v>250</v>
      </c>
    </row>
    <row r="15" spans="1:28" ht="24" customHeight="1" x14ac:dyDescent="0.2">
      <c r="A15" s="18" t="s">
        <v>23</v>
      </c>
      <c r="B15" s="46">
        <v>34</v>
      </c>
      <c r="C15" s="46">
        <v>157</v>
      </c>
      <c r="D15" s="46">
        <v>18</v>
      </c>
      <c r="E15" s="46">
        <v>3</v>
      </c>
      <c r="F15" s="6">
        <f t="shared" si="0"/>
        <v>217.5</v>
      </c>
      <c r="G15" s="2">
        <f t="shared" si="3"/>
        <v>877.5</v>
      </c>
      <c r="H15" s="19" t="s">
        <v>12</v>
      </c>
      <c r="I15" s="46">
        <v>23</v>
      </c>
      <c r="J15" s="46">
        <v>125</v>
      </c>
      <c r="K15" s="46">
        <v>24</v>
      </c>
      <c r="L15" s="46">
        <v>2</v>
      </c>
      <c r="M15" s="6">
        <f t="shared" si="1"/>
        <v>189.5</v>
      </c>
      <c r="N15" s="2">
        <f t="shared" si="4"/>
        <v>810.5</v>
      </c>
      <c r="O15" s="18" t="s">
        <v>30</v>
      </c>
      <c r="P15" s="46">
        <v>24</v>
      </c>
      <c r="Q15" s="46">
        <v>119</v>
      </c>
      <c r="R15" s="45">
        <v>27</v>
      </c>
      <c r="S15" s="46">
        <v>2</v>
      </c>
      <c r="T15" s="6">
        <f t="shared" si="2"/>
        <v>190</v>
      </c>
      <c r="U15" s="2">
        <f t="shared" si="5"/>
        <v>774</v>
      </c>
      <c r="AB15" s="81">
        <v>262</v>
      </c>
    </row>
    <row r="16" spans="1:28" ht="24" customHeight="1" x14ac:dyDescent="0.2">
      <c r="A16" s="18" t="s">
        <v>39</v>
      </c>
      <c r="B16" s="46">
        <v>46</v>
      </c>
      <c r="C16" s="46">
        <v>159</v>
      </c>
      <c r="D16" s="46">
        <v>17</v>
      </c>
      <c r="E16" s="46">
        <v>3</v>
      </c>
      <c r="F16" s="6">
        <f t="shared" si="0"/>
        <v>223.5</v>
      </c>
      <c r="G16" s="2">
        <f t="shared" si="3"/>
        <v>878</v>
      </c>
      <c r="H16" s="19" t="s">
        <v>15</v>
      </c>
      <c r="I16" s="46">
        <v>25</v>
      </c>
      <c r="J16" s="46">
        <v>103</v>
      </c>
      <c r="K16" s="46">
        <v>22</v>
      </c>
      <c r="L16" s="46">
        <v>1</v>
      </c>
      <c r="M16" s="6">
        <f t="shared" si="1"/>
        <v>162</v>
      </c>
      <c r="N16" s="2">
        <f t="shared" si="4"/>
        <v>757</v>
      </c>
      <c r="O16" s="19" t="s">
        <v>8</v>
      </c>
      <c r="P16" s="46">
        <v>19</v>
      </c>
      <c r="Q16" s="46">
        <v>131</v>
      </c>
      <c r="R16" s="46">
        <v>22</v>
      </c>
      <c r="S16" s="46">
        <v>0</v>
      </c>
      <c r="T16" s="6">
        <f t="shared" si="2"/>
        <v>184.5</v>
      </c>
      <c r="U16" s="2">
        <f t="shared" si="5"/>
        <v>793.5</v>
      </c>
      <c r="AB16" s="81">
        <v>270.5</v>
      </c>
    </row>
    <row r="17" spans="1:28" ht="24" customHeight="1" x14ac:dyDescent="0.2">
      <c r="A17" s="18" t="s">
        <v>40</v>
      </c>
      <c r="B17" s="46">
        <v>36</v>
      </c>
      <c r="C17" s="46">
        <v>147</v>
      </c>
      <c r="D17" s="46">
        <v>18</v>
      </c>
      <c r="E17" s="46">
        <v>2</v>
      </c>
      <c r="F17" s="6">
        <f t="shared" si="0"/>
        <v>206</v>
      </c>
      <c r="G17" s="2">
        <f t="shared" si="3"/>
        <v>874.5</v>
      </c>
      <c r="H17" s="19" t="s">
        <v>18</v>
      </c>
      <c r="I17" s="46">
        <v>20</v>
      </c>
      <c r="J17" s="46">
        <v>105</v>
      </c>
      <c r="K17" s="46">
        <v>20</v>
      </c>
      <c r="L17" s="46">
        <v>0</v>
      </c>
      <c r="M17" s="6">
        <f t="shared" si="1"/>
        <v>155</v>
      </c>
      <c r="N17" s="2">
        <f t="shared" si="4"/>
        <v>691</v>
      </c>
      <c r="O17" s="19" t="s">
        <v>10</v>
      </c>
      <c r="P17" s="46">
        <v>19</v>
      </c>
      <c r="Q17" s="46">
        <v>96</v>
      </c>
      <c r="R17" s="46">
        <v>23</v>
      </c>
      <c r="S17" s="46">
        <v>1</v>
      </c>
      <c r="T17" s="6">
        <f t="shared" si="2"/>
        <v>154</v>
      </c>
      <c r="U17" s="2">
        <f t="shared" si="5"/>
        <v>748.5</v>
      </c>
      <c r="AB17" s="81">
        <v>289.5</v>
      </c>
    </row>
    <row r="18" spans="1:28" ht="24" customHeight="1" x14ac:dyDescent="0.2">
      <c r="A18" s="18" t="s">
        <v>41</v>
      </c>
      <c r="B18" s="46">
        <v>33</v>
      </c>
      <c r="C18" s="46">
        <v>140</v>
      </c>
      <c r="D18" s="46">
        <v>22</v>
      </c>
      <c r="E18" s="46">
        <v>2</v>
      </c>
      <c r="F18" s="6">
        <f t="shared" si="0"/>
        <v>205.5</v>
      </c>
      <c r="G18" s="2">
        <f t="shared" si="3"/>
        <v>852.5</v>
      </c>
      <c r="H18" s="19" t="s">
        <v>20</v>
      </c>
      <c r="I18" s="46">
        <v>31</v>
      </c>
      <c r="J18" s="46">
        <v>130</v>
      </c>
      <c r="K18" s="46">
        <v>18</v>
      </c>
      <c r="L18" s="46">
        <v>1</v>
      </c>
      <c r="M18" s="6">
        <f t="shared" si="1"/>
        <v>184</v>
      </c>
      <c r="N18" s="2">
        <f t="shared" si="4"/>
        <v>690.5</v>
      </c>
      <c r="O18" s="19" t="s">
        <v>13</v>
      </c>
      <c r="P18" s="46">
        <v>17</v>
      </c>
      <c r="Q18" s="46">
        <v>81</v>
      </c>
      <c r="R18" s="46">
        <v>26</v>
      </c>
      <c r="S18" s="46">
        <v>2</v>
      </c>
      <c r="T18" s="6">
        <f t="shared" si="2"/>
        <v>146.5</v>
      </c>
      <c r="U18" s="2">
        <f t="shared" si="5"/>
        <v>675</v>
      </c>
      <c r="AB18" s="81">
        <v>291</v>
      </c>
    </row>
    <row r="19" spans="1:28" ht="24" customHeight="1" thickBot="1" x14ac:dyDescent="0.25">
      <c r="A19" s="21" t="s">
        <v>42</v>
      </c>
      <c r="B19" s="47">
        <v>26</v>
      </c>
      <c r="C19" s="47">
        <v>145</v>
      </c>
      <c r="D19" s="47">
        <v>19</v>
      </c>
      <c r="E19" s="47">
        <v>2</v>
      </c>
      <c r="F19" s="7">
        <f t="shared" si="0"/>
        <v>201</v>
      </c>
      <c r="G19" s="3">
        <f t="shared" si="3"/>
        <v>836</v>
      </c>
      <c r="H19" s="20" t="s">
        <v>22</v>
      </c>
      <c r="I19" s="45">
        <v>33</v>
      </c>
      <c r="J19" s="45">
        <v>140</v>
      </c>
      <c r="K19" s="45">
        <v>12</v>
      </c>
      <c r="L19" s="45">
        <v>4</v>
      </c>
      <c r="M19" s="6">
        <f t="shared" si="1"/>
        <v>190.5</v>
      </c>
      <c r="N19" s="2">
        <f>M16+M17+M18+M19</f>
        <v>691.5</v>
      </c>
      <c r="O19" s="19" t="s">
        <v>16</v>
      </c>
      <c r="P19" s="46">
        <v>27</v>
      </c>
      <c r="Q19" s="46">
        <v>117</v>
      </c>
      <c r="R19" s="46">
        <v>18</v>
      </c>
      <c r="S19" s="46">
        <v>0</v>
      </c>
      <c r="T19" s="6">
        <f t="shared" si="2"/>
        <v>166.5</v>
      </c>
      <c r="U19" s="2">
        <f t="shared" si="5"/>
        <v>651.5</v>
      </c>
      <c r="AB19" s="81">
        <v>294</v>
      </c>
    </row>
    <row r="20" spans="1:28" ht="24" customHeight="1" x14ac:dyDescent="0.2">
      <c r="A20" s="19" t="s">
        <v>27</v>
      </c>
      <c r="B20" s="45">
        <v>22</v>
      </c>
      <c r="C20" s="45">
        <v>106</v>
      </c>
      <c r="D20" s="45">
        <v>12</v>
      </c>
      <c r="E20" s="45">
        <v>2</v>
      </c>
      <c r="F20" s="8">
        <f t="shared" si="0"/>
        <v>146</v>
      </c>
      <c r="G20" s="35"/>
      <c r="H20" s="19" t="s">
        <v>24</v>
      </c>
      <c r="I20" s="46">
        <v>35</v>
      </c>
      <c r="J20" s="46">
        <v>175</v>
      </c>
      <c r="K20" s="46">
        <v>11</v>
      </c>
      <c r="L20" s="46">
        <v>0</v>
      </c>
      <c r="M20" s="8">
        <f t="shared" si="1"/>
        <v>214.5</v>
      </c>
      <c r="N20" s="2">
        <f>M17+M18+M19+M20</f>
        <v>744</v>
      </c>
      <c r="O20" s="19" t="s">
        <v>45</v>
      </c>
      <c r="P20" s="45">
        <v>21</v>
      </c>
      <c r="Q20" s="45">
        <v>106</v>
      </c>
      <c r="R20" s="46">
        <v>16</v>
      </c>
      <c r="S20" s="45">
        <v>2</v>
      </c>
      <c r="T20" s="8">
        <f t="shared" si="2"/>
        <v>153.5</v>
      </c>
      <c r="U20" s="2">
        <f t="shared" si="5"/>
        <v>620.5</v>
      </c>
      <c r="AB20" s="81">
        <v>299</v>
      </c>
    </row>
    <row r="21" spans="1:28" ht="24" customHeight="1" thickBot="1" x14ac:dyDescent="0.25">
      <c r="A21" s="19" t="s">
        <v>28</v>
      </c>
      <c r="B21" s="46">
        <v>34</v>
      </c>
      <c r="C21" s="46">
        <v>124</v>
      </c>
      <c r="D21" s="46">
        <v>15</v>
      </c>
      <c r="E21" s="46">
        <v>4</v>
      </c>
      <c r="F21" s="6">
        <f t="shared" si="0"/>
        <v>181</v>
      </c>
      <c r="G21" s="36"/>
      <c r="H21" s="20" t="s">
        <v>25</v>
      </c>
      <c r="I21" s="46">
        <v>29</v>
      </c>
      <c r="J21" s="46">
        <v>140</v>
      </c>
      <c r="K21" s="46">
        <v>17</v>
      </c>
      <c r="L21" s="46">
        <v>1</v>
      </c>
      <c r="M21" s="6">
        <f t="shared" si="1"/>
        <v>191</v>
      </c>
      <c r="N21" s="2">
        <f>M18+M19+M20+M21</f>
        <v>780</v>
      </c>
      <c r="O21" s="21" t="s">
        <v>46</v>
      </c>
      <c r="P21" s="47">
        <v>20</v>
      </c>
      <c r="Q21" s="47">
        <v>110</v>
      </c>
      <c r="R21" s="47">
        <v>20</v>
      </c>
      <c r="S21" s="47">
        <v>0</v>
      </c>
      <c r="T21" s="7">
        <f t="shared" si="2"/>
        <v>160</v>
      </c>
      <c r="U21" s="3">
        <f t="shared" si="5"/>
        <v>626.5</v>
      </c>
      <c r="AB21" s="81">
        <v>299.5</v>
      </c>
    </row>
    <row r="22" spans="1:28" ht="24" customHeight="1" thickBot="1" x14ac:dyDescent="0.25">
      <c r="A22" s="19" t="s">
        <v>1</v>
      </c>
      <c r="B22" s="46">
        <v>23</v>
      </c>
      <c r="C22" s="46">
        <v>138</v>
      </c>
      <c r="D22" s="46">
        <v>21</v>
      </c>
      <c r="E22" s="46">
        <v>1</v>
      </c>
      <c r="F22" s="6">
        <f t="shared" si="0"/>
        <v>194</v>
      </c>
      <c r="G22" s="2"/>
      <c r="H22" s="21" t="s">
        <v>26</v>
      </c>
      <c r="I22" s="47">
        <v>31</v>
      </c>
      <c r="J22" s="47">
        <v>141</v>
      </c>
      <c r="K22" s="47">
        <v>12</v>
      </c>
      <c r="L22" s="47">
        <v>0</v>
      </c>
      <c r="M22" s="6">
        <f t="shared" si="1"/>
        <v>180.5</v>
      </c>
      <c r="N22" s="3">
        <f>M19+M20+M21+M22</f>
        <v>776.5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918.5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814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793.5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80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1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72 X CARRERA 52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1259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3" t="s">
        <v>151</v>
      </c>
      <c r="E6" s="193"/>
      <c r="F6" s="193"/>
      <c r="G6" s="193"/>
      <c r="H6" s="193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43032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39</v>
      </c>
      <c r="C10" s="46">
        <v>168</v>
      </c>
      <c r="D10" s="46">
        <v>37</v>
      </c>
      <c r="E10" s="46">
        <v>4</v>
      </c>
      <c r="F10" s="6">
        <f t="shared" ref="F10:F22" si="0">B10*0.5+C10*1+D10*2+E10*2.5</f>
        <v>271.5</v>
      </c>
      <c r="G10" s="2"/>
      <c r="H10" s="19" t="s">
        <v>4</v>
      </c>
      <c r="I10" s="46">
        <v>22</v>
      </c>
      <c r="J10" s="46">
        <v>118</v>
      </c>
      <c r="K10" s="46">
        <v>15</v>
      </c>
      <c r="L10" s="46">
        <v>0</v>
      </c>
      <c r="M10" s="6">
        <f t="shared" ref="M10:M22" si="1">I10*0.5+J10*1+K10*2+L10*2.5</f>
        <v>159</v>
      </c>
      <c r="N10" s="9">
        <f>F20+F21+F22+M10</f>
        <v>724</v>
      </c>
      <c r="O10" s="19" t="s">
        <v>43</v>
      </c>
      <c r="P10" s="46">
        <v>19</v>
      </c>
      <c r="Q10" s="46">
        <v>101</v>
      </c>
      <c r="R10" s="46">
        <v>18</v>
      </c>
      <c r="S10" s="46">
        <v>3</v>
      </c>
      <c r="T10" s="6">
        <f t="shared" ref="T10:T21" si="2">P10*0.5+Q10*1+R10*2+S10*2.5</f>
        <v>154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161</v>
      </c>
      <c r="D11" s="46">
        <v>29</v>
      </c>
      <c r="E11" s="46">
        <v>3</v>
      </c>
      <c r="F11" s="6">
        <f t="shared" si="0"/>
        <v>245</v>
      </c>
      <c r="G11" s="2"/>
      <c r="H11" s="19" t="s">
        <v>5</v>
      </c>
      <c r="I11" s="46">
        <v>33</v>
      </c>
      <c r="J11" s="46">
        <v>121</v>
      </c>
      <c r="K11" s="46">
        <v>20</v>
      </c>
      <c r="L11" s="46">
        <v>0</v>
      </c>
      <c r="M11" s="6">
        <f t="shared" si="1"/>
        <v>177.5</v>
      </c>
      <c r="N11" s="9">
        <f>F21+F22+M10+M11</f>
        <v>718.5</v>
      </c>
      <c r="O11" s="19" t="s">
        <v>44</v>
      </c>
      <c r="P11" s="46">
        <v>20</v>
      </c>
      <c r="Q11" s="46">
        <v>92</v>
      </c>
      <c r="R11" s="46">
        <v>22</v>
      </c>
      <c r="S11" s="46">
        <v>2</v>
      </c>
      <c r="T11" s="6">
        <f t="shared" si="2"/>
        <v>151</v>
      </c>
      <c r="U11" s="2"/>
      <c r="AB11" s="1"/>
    </row>
    <row r="12" spans="1:28" ht="24" customHeight="1" x14ac:dyDescent="0.2">
      <c r="A12" s="18" t="s">
        <v>17</v>
      </c>
      <c r="B12" s="46">
        <v>35</v>
      </c>
      <c r="C12" s="46">
        <v>166</v>
      </c>
      <c r="D12" s="46">
        <v>40</v>
      </c>
      <c r="E12" s="46">
        <v>2</v>
      </c>
      <c r="F12" s="6">
        <f t="shared" si="0"/>
        <v>268.5</v>
      </c>
      <c r="G12" s="2"/>
      <c r="H12" s="19" t="s">
        <v>6</v>
      </c>
      <c r="I12" s="46">
        <v>17</v>
      </c>
      <c r="J12" s="46">
        <v>106</v>
      </c>
      <c r="K12" s="46">
        <v>21</v>
      </c>
      <c r="L12" s="46">
        <v>1</v>
      </c>
      <c r="M12" s="6">
        <f t="shared" si="1"/>
        <v>159</v>
      </c>
      <c r="N12" s="2">
        <f>F22+M10+M11+M12</f>
        <v>696</v>
      </c>
      <c r="O12" s="19" t="s">
        <v>32</v>
      </c>
      <c r="P12" s="46">
        <v>25</v>
      </c>
      <c r="Q12" s="46">
        <v>96</v>
      </c>
      <c r="R12" s="46">
        <v>20</v>
      </c>
      <c r="S12" s="46">
        <v>2</v>
      </c>
      <c r="T12" s="6">
        <f t="shared" si="2"/>
        <v>153.5</v>
      </c>
      <c r="U12" s="2"/>
      <c r="AB12" s="1"/>
    </row>
    <row r="13" spans="1:28" ht="24" customHeight="1" x14ac:dyDescent="0.2">
      <c r="A13" s="18" t="s">
        <v>19</v>
      </c>
      <c r="B13" s="46">
        <v>26</v>
      </c>
      <c r="C13" s="46">
        <v>146</v>
      </c>
      <c r="D13" s="46">
        <v>22</v>
      </c>
      <c r="E13" s="46">
        <v>1</v>
      </c>
      <c r="F13" s="6">
        <f t="shared" si="0"/>
        <v>205.5</v>
      </c>
      <c r="G13" s="2">
        <f t="shared" ref="G13:G19" si="3">F10+F11+F12+F13</f>
        <v>990.5</v>
      </c>
      <c r="H13" s="19" t="s">
        <v>7</v>
      </c>
      <c r="I13" s="46">
        <v>18</v>
      </c>
      <c r="J13" s="46">
        <v>91</v>
      </c>
      <c r="K13" s="46">
        <v>16</v>
      </c>
      <c r="L13" s="46">
        <v>1</v>
      </c>
      <c r="M13" s="6">
        <f t="shared" si="1"/>
        <v>134.5</v>
      </c>
      <c r="N13" s="2">
        <f t="shared" ref="N13:N18" si="4">M10+M11+M12+M13</f>
        <v>630</v>
      </c>
      <c r="O13" s="19" t="s">
        <v>33</v>
      </c>
      <c r="P13" s="46">
        <v>19</v>
      </c>
      <c r="Q13" s="46">
        <v>104</v>
      </c>
      <c r="R13" s="46">
        <v>27</v>
      </c>
      <c r="S13" s="46">
        <v>0</v>
      </c>
      <c r="T13" s="6">
        <f t="shared" si="2"/>
        <v>167.5</v>
      </c>
      <c r="U13" s="2">
        <f t="shared" ref="U13:U21" si="5">T10+T11+T12+T13</f>
        <v>626</v>
      </c>
      <c r="AB13" s="81">
        <v>212.5</v>
      </c>
    </row>
    <row r="14" spans="1:28" ht="24" customHeight="1" x14ac:dyDescent="0.2">
      <c r="A14" s="18" t="s">
        <v>21</v>
      </c>
      <c r="B14" s="46">
        <v>34</v>
      </c>
      <c r="C14" s="46">
        <v>150</v>
      </c>
      <c r="D14" s="46">
        <v>22</v>
      </c>
      <c r="E14" s="46">
        <v>2</v>
      </c>
      <c r="F14" s="6">
        <f t="shared" si="0"/>
        <v>216</v>
      </c>
      <c r="G14" s="2">
        <f t="shared" si="3"/>
        <v>935</v>
      </c>
      <c r="H14" s="19" t="s">
        <v>9</v>
      </c>
      <c r="I14" s="46">
        <v>16</v>
      </c>
      <c r="J14" s="46">
        <v>89</v>
      </c>
      <c r="K14" s="46">
        <v>19</v>
      </c>
      <c r="L14" s="46">
        <v>2</v>
      </c>
      <c r="M14" s="6">
        <f t="shared" si="1"/>
        <v>140</v>
      </c>
      <c r="N14" s="2">
        <f t="shared" si="4"/>
        <v>611</v>
      </c>
      <c r="O14" s="19" t="s">
        <v>29</v>
      </c>
      <c r="P14" s="45">
        <v>20</v>
      </c>
      <c r="Q14" s="45">
        <v>93</v>
      </c>
      <c r="R14" s="45">
        <v>18</v>
      </c>
      <c r="S14" s="45">
        <v>0</v>
      </c>
      <c r="T14" s="6">
        <f t="shared" si="2"/>
        <v>139</v>
      </c>
      <c r="U14" s="2">
        <f t="shared" si="5"/>
        <v>611</v>
      </c>
      <c r="AB14" s="81">
        <v>226</v>
      </c>
    </row>
    <row r="15" spans="1:28" ht="24" customHeight="1" x14ac:dyDescent="0.2">
      <c r="A15" s="18" t="s">
        <v>23</v>
      </c>
      <c r="B15" s="46">
        <v>26</v>
      </c>
      <c r="C15" s="46">
        <v>112</v>
      </c>
      <c r="D15" s="46">
        <v>20</v>
      </c>
      <c r="E15" s="46">
        <v>3</v>
      </c>
      <c r="F15" s="6">
        <f t="shared" si="0"/>
        <v>172.5</v>
      </c>
      <c r="G15" s="2">
        <f t="shared" si="3"/>
        <v>862.5</v>
      </c>
      <c r="H15" s="19" t="s">
        <v>12</v>
      </c>
      <c r="I15" s="46">
        <v>19</v>
      </c>
      <c r="J15" s="46">
        <v>86</v>
      </c>
      <c r="K15" s="46">
        <v>17</v>
      </c>
      <c r="L15" s="46">
        <v>1</v>
      </c>
      <c r="M15" s="6">
        <f t="shared" si="1"/>
        <v>132</v>
      </c>
      <c r="N15" s="2">
        <f t="shared" si="4"/>
        <v>565.5</v>
      </c>
      <c r="O15" s="18" t="s">
        <v>30</v>
      </c>
      <c r="P15" s="46">
        <v>21</v>
      </c>
      <c r="Q15" s="46">
        <v>100</v>
      </c>
      <c r="R15" s="46">
        <v>19</v>
      </c>
      <c r="S15" s="46">
        <v>0</v>
      </c>
      <c r="T15" s="6">
        <f t="shared" si="2"/>
        <v>148.5</v>
      </c>
      <c r="U15" s="2">
        <f t="shared" si="5"/>
        <v>608.5</v>
      </c>
      <c r="AB15" s="81">
        <v>233.5</v>
      </c>
    </row>
    <row r="16" spans="1:28" ht="24" customHeight="1" x14ac:dyDescent="0.2">
      <c r="A16" s="18" t="s">
        <v>39</v>
      </c>
      <c r="B16" s="46">
        <v>34</v>
      </c>
      <c r="C16" s="46">
        <v>108</v>
      </c>
      <c r="D16" s="46">
        <v>24</v>
      </c>
      <c r="E16" s="46">
        <v>1</v>
      </c>
      <c r="F16" s="6">
        <f t="shared" si="0"/>
        <v>175.5</v>
      </c>
      <c r="G16" s="2">
        <f t="shared" si="3"/>
        <v>769.5</v>
      </c>
      <c r="H16" s="19" t="s">
        <v>15</v>
      </c>
      <c r="I16" s="46">
        <v>21</v>
      </c>
      <c r="J16" s="46">
        <v>112</v>
      </c>
      <c r="K16" s="46">
        <v>19</v>
      </c>
      <c r="L16" s="46">
        <v>2</v>
      </c>
      <c r="M16" s="6">
        <f t="shared" si="1"/>
        <v>165.5</v>
      </c>
      <c r="N16" s="2">
        <f t="shared" si="4"/>
        <v>572</v>
      </c>
      <c r="O16" s="19" t="s">
        <v>8</v>
      </c>
      <c r="P16" s="46">
        <v>26</v>
      </c>
      <c r="Q16" s="46">
        <v>116</v>
      </c>
      <c r="R16" s="46">
        <v>21</v>
      </c>
      <c r="S16" s="46">
        <v>1</v>
      </c>
      <c r="T16" s="6">
        <f t="shared" si="2"/>
        <v>173.5</v>
      </c>
      <c r="U16" s="2">
        <f t="shared" si="5"/>
        <v>628.5</v>
      </c>
      <c r="AB16" s="81">
        <v>234</v>
      </c>
    </row>
    <row r="17" spans="1:28" ht="24" customHeight="1" x14ac:dyDescent="0.2">
      <c r="A17" s="18" t="s">
        <v>40</v>
      </c>
      <c r="B17" s="46">
        <v>25</v>
      </c>
      <c r="C17" s="46">
        <v>149</v>
      </c>
      <c r="D17" s="46">
        <v>20</v>
      </c>
      <c r="E17" s="46">
        <v>4</v>
      </c>
      <c r="F17" s="6">
        <f t="shared" si="0"/>
        <v>211.5</v>
      </c>
      <c r="G17" s="2">
        <f t="shared" si="3"/>
        <v>775.5</v>
      </c>
      <c r="H17" s="19" t="s">
        <v>18</v>
      </c>
      <c r="I17" s="46">
        <v>24</v>
      </c>
      <c r="J17" s="46">
        <v>121</v>
      </c>
      <c r="K17" s="46">
        <v>19</v>
      </c>
      <c r="L17" s="46">
        <v>2</v>
      </c>
      <c r="M17" s="6">
        <f t="shared" si="1"/>
        <v>176</v>
      </c>
      <c r="N17" s="2">
        <f t="shared" si="4"/>
        <v>613.5</v>
      </c>
      <c r="O17" s="19" t="s">
        <v>10</v>
      </c>
      <c r="P17" s="46">
        <v>18</v>
      </c>
      <c r="Q17" s="46">
        <v>103</v>
      </c>
      <c r="R17" s="46">
        <v>18</v>
      </c>
      <c r="S17" s="46">
        <v>0</v>
      </c>
      <c r="T17" s="6">
        <f t="shared" si="2"/>
        <v>148</v>
      </c>
      <c r="U17" s="2">
        <f t="shared" si="5"/>
        <v>609</v>
      </c>
      <c r="AB17" s="81">
        <v>248</v>
      </c>
    </row>
    <row r="18" spans="1:28" ht="24" customHeight="1" x14ac:dyDescent="0.2">
      <c r="A18" s="18" t="s">
        <v>41</v>
      </c>
      <c r="B18" s="46">
        <v>30</v>
      </c>
      <c r="C18" s="46">
        <v>127</v>
      </c>
      <c r="D18" s="46">
        <v>24</v>
      </c>
      <c r="E18" s="46">
        <v>2</v>
      </c>
      <c r="F18" s="6">
        <f t="shared" si="0"/>
        <v>195</v>
      </c>
      <c r="G18" s="2">
        <f t="shared" si="3"/>
        <v>754.5</v>
      </c>
      <c r="H18" s="19" t="s">
        <v>20</v>
      </c>
      <c r="I18" s="46">
        <v>39</v>
      </c>
      <c r="J18" s="46">
        <v>169</v>
      </c>
      <c r="K18" s="46">
        <v>16</v>
      </c>
      <c r="L18" s="46">
        <v>3</v>
      </c>
      <c r="M18" s="6">
        <f t="shared" si="1"/>
        <v>228</v>
      </c>
      <c r="N18" s="2">
        <f t="shared" si="4"/>
        <v>701.5</v>
      </c>
      <c r="O18" s="19" t="s">
        <v>13</v>
      </c>
      <c r="P18" s="46">
        <v>13</v>
      </c>
      <c r="Q18" s="46">
        <v>108</v>
      </c>
      <c r="R18" s="46">
        <v>16</v>
      </c>
      <c r="S18" s="46">
        <v>0</v>
      </c>
      <c r="T18" s="6">
        <f t="shared" si="2"/>
        <v>146.5</v>
      </c>
      <c r="U18" s="2">
        <f t="shared" si="5"/>
        <v>616.5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133</v>
      </c>
      <c r="D19" s="47">
        <v>23</v>
      </c>
      <c r="E19" s="47">
        <v>2</v>
      </c>
      <c r="F19" s="7">
        <f t="shared" si="0"/>
        <v>197.5</v>
      </c>
      <c r="G19" s="3">
        <f t="shared" si="3"/>
        <v>779.5</v>
      </c>
      <c r="H19" s="20" t="s">
        <v>22</v>
      </c>
      <c r="I19" s="45">
        <v>44</v>
      </c>
      <c r="J19" s="45">
        <v>185</v>
      </c>
      <c r="K19" s="45">
        <v>13</v>
      </c>
      <c r="L19" s="45">
        <v>2</v>
      </c>
      <c r="M19" s="6">
        <f t="shared" si="1"/>
        <v>238</v>
      </c>
      <c r="N19" s="2">
        <f>M16+M17+M18+M19</f>
        <v>807.5</v>
      </c>
      <c r="O19" s="19" t="s">
        <v>16</v>
      </c>
      <c r="P19" s="46">
        <v>20</v>
      </c>
      <c r="Q19" s="46">
        <v>113</v>
      </c>
      <c r="R19" s="46">
        <v>17</v>
      </c>
      <c r="S19" s="46">
        <v>0</v>
      </c>
      <c r="T19" s="6">
        <f t="shared" si="2"/>
        <v>157</v>
      </c>
      <c r="U19" s="2">
        <f t="shared" si="5"/>
        <v>625</v>
      </c>
      <c r="AB19" s="81">
        <v>262</v>
      </c>
    </row>
    <row r="20" spans="1:28" ht="24" customHeight="1" x14ac:dyDescent="0.2">
      <c r="A20" s="19" t="s">
        <v>27</v>
      </c>
      <c r="B20" s="45">
        <v>21</v>
      </c>
      <c r="C20" s="45">
        <v>119</v>
      </c>
      <c r="D20" s="45">
        <v>23</v>
      </c>
      <c r="E20" s="45">
        <v>3</v>
      </c>
      <c r="F20" s="8">
        <f t="shared" si="0"/>
        <v>183</v>
      </c>
      <c r="G20" s="35"/>
      <c r="H20" s="19" t="s">
        <v>24</v>
      </c>
      <c r="I20" s="46">
        <v>32</v>
      </c>
      <c r="J20" s="46">
        <v>159</v>
      </c>
      <c r="K20" s="46">
        <v>16</v>
      </c>
      <c r="L20" s="46">
        <v>3</v>
      </c>
      <c r="M20" s="8">
        <f t="shared" si="1"/>
        <v>214.5</v>
      </c>
      <c r="N20" s="2">
        <f>M17+M18+M19+M20</f>
        <v>856.5</v>
      </c>
      <c r="O20" s="19" t="s">
        <v>45</v>
      </c>
      <c r="P20" s="45">
        <v>26</v>
      </c>
      <c r="Q20" s="45">
        <v>129</v>
      </c>
      <c r="R20" s="45">
        <v>20</v>
      </c>
      <c r="S20" s="45">
        <v>1</v>
      </c>
      <c r="T20" s="8">
        <f t="shared" si="2"/>
        <v>184.5</v>
      </c>
      <c r="U20" s="2">
        <f t="shared" si="5"/>
        <v>636</v>
      </c>
      <c r="AB20" s="81">
        <v>275</v>
      </c>
    </row>
    <row r="21" spans="1:28" ht="24" customHeight="1" thickBot="1" x14ac:dyDescent="0.25">
      <c r="A21" s="19" t="s">
        <v>28</v>
      </c>
      <c r="B21" s="46">
        <v>23</v>
      </c>
      <c r="C21" s="46">
        <v>125</v>
      </c>
      <c r="D21" s="46">
        <v>20</v>
      </c>
      <c r="E21" s="46">
        <v>2</v>
      </c>
      <c r="F21" s="6">
        <f t="shared" si="0"/>
        <v>181.5</v>
      </c>
      <c r="G21" s="36"/>
      <c r="H21" s="20" t="s">
        <v>25</v>
      </c>
      <c r="I21" s="46">
        <v>31</v>
      </c>
      <c r="J21" s="46">
        <v>128</v>
      </c>
      <c r="K21" s="46">
        <v>15</v>
      </c>
      <c r="L21" s="46">
        <v>0</v>
      </c>
      <c r="M21" s="6">
        <f t="shared" si="1"/>
        <v>173.5</v>
      </c>
      <c r="N21" s="2">
        <f>M18+M19+M20+M21</f>
        <v>854</v>
      </c>
      <c r="O21" s="21" t="s">
        <v>46</v>
      </c>
      <c r="P21" s="47">
        <v>17</v>
      </c>
      <c r="Q21" s="47">
        <v>118</v>
      </c>
      <c r="R21" s="47">
        <v>16</v>
      </c>
      <c r="S21" s="47">
        <v>1</v>
      </c>
      <c r="T21" s="7">
        <f t="shared" si="2"/>
        <v>161</v>
      </c>
      <c r="U21" s="3">
        <f t="shared" si="5"/>
        <v>649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132</v>
      </c>
      <c r="D22" s="46">
        <v>26</v>
      </c>
      <c r="E22" s="46">
        <v>1</v>
      </c>
      <c r="F22" s="6">
        <f t="shared" si="0"/>
        <v>200.5</v>
      </c>
      <c r="G22" s="2"/>
      <c r="H22" s="21" t="s">
        <v>26</v>
      </c>
      <c r="I22" s="47">
        <v>18</v>
      </c>
      <c r="J22" s="47">
        <v>116</v>
      </c>
      <c r="K22" s="47">
        <v>23</v>
      </c>
      <c r="L22" s="47">
        <v>1</v>
      </c>
      <c r="M22" s="6">
        <f t="shared" si="1"/>
        <v>173.5</v>
      </c>
      <c r="N22" s="3">
        <f>M19+M20+M21+M22</f>
        <v>799.5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990.5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856.5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649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92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D8" zoomScaleNormal="100" workbookViewId="0">
      <selection activeCell="T26" sqref="T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6" t="s">
        <v>54</v>
      </c>
      <c r="B4" s="206"/>
      <c r="C4" s="206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7" t="s">
        <v>56</v>
      </c>
      <c r="B5" s="207"/>
      <c r="C5" s="207"/>
      <c r="D5" s="209" t="str">
        <f>'G-1'!D5:H5</f>
        <v>CALLE 72 X CARRERA 52</v>
      </c>
      <c r="E5" s="209"/>
      <c r="F5" s="209"/>
      <c r="G5" s="209"/>
      <c r="H5" s="209"/>
      <c r="I5" s="207" t="s">
        <v>53</v>
      </c>
      <c r="J5" s="207"/>
      <c r="K5" s="207"/>
      <c r="L5" s="184">
        <f>'G-1'!L5:N5</f>
        <v>1259</v>
      </c>
      <c r="M5" s="184"/>
      <c r="N5" s="184"/>
      <c r="O5" s="50"/>
      <c r="P5" s="207" t="s">
        <v>57</v>
      </c>
      <c r="Q5" s="207"/>
      <c r="R5" s="207"/>
      <c r="S5" s="184" t="s">
        <v>133</v>
      </c>
      <c r="T5" s="184"/>
      <c r="U5" s="184"/>
    </row>
    <row r="6" spans="1:28" ht="12.75" customHeight="1" x14ac:dyDescent="0.2">
      <c r="A6" s="207" t="s">
        <v>55</v>
      </c>
      <c r="B6" s="207"/>
      <c r="C6" s="207"/>
      <c r="D6" s="193" t="s">
        <v>152</v>
      </c>
      <c r="E6" s="193"/>
      <c r="F6" s="193"/>
      <c r="G6" s="193"/>
      <c r="H6" s="193"/>
      <c r="I6" s="207" t="s">
        <v>59</v>
      </c>
      <c r="J6" s="207"/>
      <c r="K6" s="207"/>
      <c r="L6" s="216">
        <v>2</v>
      </c>
      <c r="M6" s="216"/>
      <c r="N6" s="216"/>
      <c r="O6" s="54"/>
      <c r="P6" s="207" t="s">
        <v>58</v>
      </c>
      <c r="Q6" s="207"/>
      <c r="R6" s="207"/>
      <c r="S6" s="210">
        <f>'G-1'!S6:U6</f>
        <v>43032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22</v>
      </c>
      <c r="C10" s="61">
        <v>139</v>
      </c>
      <c r="D10" s="61">
        <v>5</v>
      </c>
      <c r="E10" s="61">
        <v>3</v>
      </c>
      <c r="F10" s="62">
        <f t="shared" ref="F10:F22" si="0">B10*0.5+C10*1+D10*2+E10*2.5</f>
        <v>167.5</v>
      </c>
      <c r="G10" s="63"/>
      <c r="H10" s="64" t="s">
        <v>4</v>
      </c>
      <c r="I10" s="46">
        <v>40</v>
      </c>
      <c r="J10" s="46">
        <v>151</v>
      </c>
      <c r="K10" s="46">
        <v>7</v>
      </c>
      <c r="L10" s="46">
        <v>5</v>
      </c>
      <c r="M10" s="62">
        <f t="shared" ref="M10:M22" si="1">I10*0.5+J10*1+K10*2+L10*2.5</f>
        <v>197.5</v>
      </c>
      <c r="N10" s="65">
        <f>F20+F21+F22+M10</f>
        <v>846.5</v>
      </c>
      <c r="O10" s="64" t="s">
        <v>43</v>
      </c>
      <c r="P10" s="46">
        <v>45</v>
      </c>
      <c r="Q10" s="46">
        <v>160</v>
      </c>
      <c r="R10" s="46">
        <v>6</v>
      </c>
      <c r="S10" s="46">
        <v>3</v>
      </c>
      <c r="T10" s="62">
        <f t="shared" ref="T10:T21" si="2">P10*0.5+Q10*1+R10*2+S10*2.5</f>
        <v>202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147</v>
      </c>
      <c r="D11" s="61">
        <v>5</v>
      </c>
      <c r="E11" s="61">
        <v>2</v>
      </c>
      <c r="F11" s="62">
        <f t="shared" si="0"/>
        <v>174.5</v>
      </c>
      <c r="G11" s="63"/>
      <c r="H11" s="64" t="s">
        <v>5</v>
      </c>
      <c r="I11" s="46">
        <v>54</v>
      </c>
      <c r="J11" s="46">
        <v>160</v>
      </c>
      <c r="K11" s="46">
        <v>4</v>
      </c>
      <c r="L11" s="46">
        <v>3</v>
      </c>
      <c r="M11" s="62">
        <f t="shared" si="1"/>
        <v>202.5</v>
      </c>
      <c r="N11" s="65">
        <f>F21+F22+M10+M11</f>
        <v>832</v>
      </c>
      <c r="O11" s="64" t="s">
        <v>44</v>
      </c>
      <c r="P11" s="46">
        <v>41</v>
      </c>
      <c r="Q11" s="46">
        <v>154</v>
      </c>
      <c r="R11" s="46">
        <v>8</v>
      </c>
      <c r="S11" s="46">
        <v>3</v>
      </c>
      <c r="T11" s="62">
        <f t="shared" si="2"/>
        <v>198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29</v>
      </c>
      <c r="C12" s="61">
        <v>153</v>
      </c>
      <c r="D12" s="61">
        <v>3</v>
      </c>
      <c r="E12" s="61">
        <v>2</v>
      </c>
      <c r="F12" s="62">
        <f t="shared" si="0"/>
        <v>178.5</v>
      </c>
      <c r="G12" s="63"/>
      <c r="H12" s="64" t="s">
        <v>6</v>
      </c>
      <c r="I12" s="46">
        <v>66</v>
      </c>
      <c r="J12" s="46">
        <v>169</v>
      </c>
      <c r="K12" s="46">
        <v>4</v>
      </c>
      <c r="L12" s="46">
        <v>2</v>
      </c>
      <c r="M12" s="62">
        <f t="shared" si="1"/>
        <v>215</v>
      </c>
      <c r="N12" s="63">
        <f>F22+M10+M11+M12</f>
        <v>833.5</v>
      </c>
      <c r="O12" s="64" t="s">
        <v>32</v>
      </c>
      <c r="P12" s="46">
        <v>62</v>
      </c>
      <c r="Q12" s="46">
        <v>164</v>
      </c>
      <c r="R12" s="46">
        <v>4</v>
      </c>
      <c r="S12" s="46">
        <v>2</v>
      </c>
      <c r="T12" s="62">
        <f t="shared" si="2"/>
        <v>208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35</v>
      </c>
      <c r="C13" s="61">
        <v>134</v>
      </c>
      <c r="D13" s="61">
        <v>8</v>
      </c>
      <c r="E13" s="61">
        <v>1</v>
      </c>
      <c r="F13" s="62">
        <f t="shared" si="0"/>
        <v>170</v>
      </c>
      <c r="G13" s="63">
        <f t="shared" ref="G13:G19" si="3">F10+F11+F12+F13</f>
        <v>690.5</v>
      </c>
      <c r="H13" s="64" t="s">
        <v>7</v>
      </c>
      <c r="I13" s="46">
        <v>50</v>
      </c>
      <c r="J13" s="46">
        <v>175</v>
      </c>
      <c r="K13" s="46">
        <v>8</v>
      </c>
      <c r="L13" s="46">
        <v>2</v>
      </c>
      <c r="M13" s="62">
        <f t="shared" si="1"/>
        <v>221</v>
      </c>
      <c r="N13" s="63">
        <f t="shared" ref="N13:N18" si="4">M10+M11+M12+M13</f>
        <v>836</v>
      </c>
      <c r="O13" s="64" t="s">
        <v>33</v>
      </c>
      <c r="P13" s="46">
        <v>70</v>
      </c>
      <c r="Q13" s="46">
        <v>167</v>
      </c>
      <c r="R13" s="46">
        <v>7</v>
      </c>
      <c r="S13" s="46">
        <v>4</v>
      </c>
      <c r="T13" s="62">
        <f t="shared" si="2"/>
        <v>226</v>
      </c>
      <c r="U13" s="63">
        <f t="shared" ref="U13:U21" si="5">T10+T11+T12+T13</f>
        <v>834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38</v>
      </c>
      <c r="C14" s="61">
        <v>149</v>
      </c>
      <c r="D14" s="61">
        <v>3</v>
      </c>
      <c r="E14" s="61">
        <v>3</v>
      </c>
      <c r="F14" s="62">
        <f t="shared" si="0"/>
        <v>181.5</v>
      </c>
      <c r="G14" s="63">
        <f t="shared" si="3"/>
        <v>704.5</v>
      </c>
      <c r="H14" s="64" t="s">
        <v>9</v>
      </c>
      <c r="I14" s="46">
        <v>45</v>
      </c>
      <c r="J14" s="46">
        <v>161</v>
      </c>
      <c r="K14" s="46">
        <v>6</v>
      </c>
      <c r="L14" s="46">
        <v>4</v>
      </c>
      <c r="M14" s="62">
        <f t="shared" si="1"/>
        <v>205.5</v>
      </c>
      <c r="N14" s="63">
        <f t="shared" si="4"/>
        <v>844</v>
      </c>
      <c r="O14" s="64" t="s">
        <v>29</v>
      </c>
      <c r="P14" s="45">
        <v>61</v>
      </c>
      <c r="Q14" s="45">
        <v>160</v>
      </c>
      <c r="R14" s="45">
        <v>7</v>
      </c>
      <c r="S14" s="45">
        <v>2</v>
      </c>
      <c r="T14" s="62">
        <f t="shared" si="2"/>
        <v>209.5</v>
      </c>
      <c r="U14" s="63">
        <f t="shared" si="5"/>
        <v>841.5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37</v>
      </c>
      <c r="C15" s="61">
        <v>177</v>
      </c>
      <c r="D15" s="61">
        <v>6</v>
      </c>
      <c r="E15" s="61">
        <v>1</v>
      </c>
      <c r="F15" s="62">
        <f t="shared" si="0"/>
        <v>210</v>
      </c>
      <c r="G15" s="63">
        <f t="shared" si="3"/>
        <v>740</v>
      </c>
      <c r="H15" s="64" t="s">
        <v>12</v>
      </c>
      <c r="I15" s="46">
        <v>47</v>
      </c>
      <c r="J15" s="46">
        <v>140</v>
      </c>
      <c r="K15" s="46">
        <v>7</v>
      </c>
      <c r="L15" s="46">
        <v>4</v>
      </c>
      <c r="M15" s="62">
        <f t="shared" si="1"/>
        <v>187.5</v>
      </c>
      <c r="N15" s="63">
        <f t="shared" si="4"/>
        <v>829</v>
      </c>
      <c r="O15" s="60" t="s">
        <v>30</v>
      </c>
      <c r="P15" s="46">
        <v>69</v>
      </c>
      <c r="Q15" s="46">
        <v>158</v>
      </c>
      <c r="R15" s="46">
        <v>8</v>
      </c>
      <c r="S15" s="46">
        <v>2</v>
      </c>
      <c r="T15" s="62">
        <f t="shared" si="2"/>
        <v>213.5</v>
      </c>
      <c r="U15" s="63">
        <f t="shared" si="5"/>
        <v>857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40</v>
      </c>
      <c r="C16" s="61">
        <v>173</v>
      </c>
      <c r="D16" s="61">
        <v>5</v>
      </c>
      <c r="E16" s="61">
        <v>2</v>
      </c>
      <c r="F16" s="62">
        <f t="shared" si="0"/>
        <v>208</v>
      </c>
      <c r="G16" s="63">
        <f t="shared" si="3"/>
        <v>769.5</v>
      </c>
      <c r="H16" s="64" t="s">
        <v>15</v>
      </c>
      <c r="I16" s="46">
        <v>50</v>
      </c>
      <c r="J16" s="46">
        <v>134</v>
      </c>
      <c r="K16" s="46">
        <v>4</v>
      </c>
      <c r="L16" s="46">
        <v>2</v>
      </c>
      <c r="M16" s="62">
        <f t="shared" si="1"/>
        <v>172</v>
      </c>
      <c r="N16" s="63">
        <f t="shared" si="4"/>
        <v>786</v>
      </c>
      <c r="O16" s="64" t="s">
        <v>8</v>
      </c>
      <c r="P16" s="46">
        <v>51</v>
      </c>
      <c r="Q16" s="46">
        <v>131</v>
      </c>
      <c r="R16" s="46">
        <v>5</v>
      </c>
      <c r="S16" s="46">
        <v>3</v>
      </c>
      <c r="T16" s="62">
        <f t="shared" si="2"/>
        <v>174</v>
      </c>
      <c r="U16" s="63">
        <f t="shared" si="5"/>
        <v>823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45</v>
      </c>
      <c r="C17" s="61">
        <v>171</v>
      </c>
      <c r="D17" s="61">
        <v>7</v>
      </c>
      <c r="E17" s="61">
        <v>2</v>
      </c>
      <c r="F17" s="62">
        <f t="shared" si="0"/>
        <v>212.5</v>
      </c>
      <c r="G17" s="63">
        <f t="shared" si="3"/>
        <v>812</v>
      </c>
      <c r="H17" s="64" t="s">
        <v>18</v>
      </c>
      <c r="I17" s="46">
        <v>35</v>
      </c>
      <c r="J17" s="46">
        <v>134</v>
      </c>
      <c r="K17" s="46">
        <v>4</v>
      </c>
      <c r="L17" s="46">
        <v>1</v>
      </c>
      <c r="M17" s="62">
        <f t="shared" si="1"/>
        <v>162</v>
      </c>
      <c r="N17" s="63">
        <f t="shared" si="4"/>
        <v>727</v>
      </c>
      <c r="O17" s="64" t="s">
        <v>10</v>
      </c>
      <c r="P17" s="46">
        <v>75</v>
      </c>
      <c r="Q17" s="46">
        <v>148</v>
      </c>
      <c r="R17" s="46">
        <v>7</v>
      </c>
      <c r="S17" s="46">
        <v>0</v>
      </c>
      <c r="T17" s="62">
        <f t="shared" si="2"/>
        <v>199.5</v>
      </c>
      <c r="U17" s="63">
        <f t="shared" si="5"/>
        <v>796.5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53</v>
      </c>
      <c r="C18" s="61">
        <v>160</v>
      </c>
      <c r="D18" s="61">
        <v>4</v>
      </c>
      <c r="E18" s="61">
        <v>4</v>
      </c>
      <c r="F18" s="62">
        <f t="shared" si="0"/>
        <v>204.5</v>
      </c>
      <c r="G18" s="63">
        <f t="shared" si="3"/>
        <v>835</v>
      </c>
      <c r="H18" s="64" t="s">
        <v>20</v>
      </c>
      <c r="I18" s="46">
        <v>39</v>
      </c>
      <c r="J18" s="46">
        <v>141</v>
      </c>
      <c r="K18" s="46">
        <v>5</v>
      </c>
      <c r="L18" s="46">
        <v>0</v>
      </c>
      <c r="M18" s="62">
        <f t="shared" si="1"/>
        <v>170.5</v>
      </c>
      <c r="N18" s="63">
        <f t="shared" si="4"/>
        <v>692</v>
      </c>
      <c r="O18" s="64" t="s">
        <v>13</v>
      </c>
      <c r="P18" s="46">
        <v>70</v>
      </c>
      <c r="Q18" s="46">
        <v>163</v>
      </c>
      <c r="R18" s="46">
        <v>5</v>
      </c>
      <c r="S18" s="46">
        <v>2</v>
      </c>
      <c r="T18" s="62">
        <f t="shared" si="2"/>
        <v>213</v>
      </c>
      <c r="U18" s="63">
        <f t="shared" si="5"/>
        <v>800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54</v>
      </c>
      <c r="C19" s="69">
        <v>175</v>
      </c>
      <c r="D19" s="69">
        <v>7</v>
      </c>
      <c r="E19" s="69">
        <v>2</v>
      </c>
      <c r="F19" s="70">
        <f t="shared" si="0"/>
        <v>221</v>
      </c>
      <c r="G19" s="71">
        <f t="shared" si="3"/>
        <v>846</v>
      </c>
      <c r="H19" s="72" t="s">
        <v>22</v>
      </c>
      <c r="I19" s="45">
        <v>41</v>
      </c>
      <c r="J19" s="45">
        <v>147</v>
      </c>
      <c r="K19" s="45">
        <v>5</v>
      </c>
      <c r="L19" s="45">
        <v>2</v>
      </c>
      <c r="M19" s="62">
        <f t="shared" si="1"/>
        <v>182.5</v>
      </c>
      <c r="N19" s="63">
        <f>M16+M17+M18+M19</f>
        <v>687</v>
      </c>
      <c r="O19" s="64" t="s">
        <v>16</v>
      </c>
      <c r="P19" s="46">
        <v>78</v>
      </c>
      <c r="Q19" s="46">
        <v>176</v>
      </c>
      <c r="R19" s="46">
        <v>3</v>
      </c>
      <c r="S19" s="46">
        <v>3</v>
      </c>
      <c r="T19" s="62">
        <f t="shared" si="2"/>
        <v>228.5</v>
      </c>
      <c r="U19" s="63">
        <f t="shared" si="5"/>
        <v>815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55</v>
      </c>
      <c r="C20" s="67">
        <v>168</v>
      </c>
      <c r="D20" s="67">
        <v>7</v>
      </c>
      <c r="E20" s="67">
        <v>3</v>
      </c>
      <c r="F20" s="73">
        <f t="shared" si="0"/>
        <v>217</v>
      </c>
      <c r="G20" s="74"/>
      <c r="H20" s="64" t="s">
        <v>24</v>
      </c>
      <c r="I20" s="46">
        <v>40</v>
      </c>
      <c r="J20" s="46">
        <v>174</v>
      </c>
      <c r="K20" s="46">
        <v>7</v>
      </c>
      <c r="L20" s="46">
        <v>3</v>
      </c>
      <c r="M20" s="73">
        <f t="shared" si="1"/>
        <v>215.5</v>
      </c>
      <c r="N20" s="63">
        <f>M17+M18+M19+M20</f>
        <v>730.5</v>
      </c>
      <c r="O20" s="64" t="s">
        <v>45</v>
      </c>
      <c r="P20" s="45">
        <v>72</v>
      </c>
      <c r="Q20" s="45">
        <v>168</v>
      </c>
      <c r="R20" s="45">
        <v>5</v>
      </c>
      <c r="S20" s="45">
        <v>0</v>
      </c>
      <c r="T20" s="73">
        <f t="shared" si="2"/>
        <v>214</v>
      </c>
      <c r="U20" s="63">
        <f t="shared" si="5"/>
        <v>855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50</v>
      </c>
      <c r="C21" s="61">
        <v>171</v>
      </c>
      <c r="D21" s="61">
        <v>5</v>
      </c>
      <c r="E21" s="61">
        <v>3</v>
      </c>
      <c r="F21" s="62">
        <f t="shared" si="0"/>
        <v>213.5</v>
      </c>
      <c r="G21" s="75"/>
      <c r="H21" s="72" t="s">
        <v>25</v>
      </c>
      <c r="I21" s="46">
        <v>56</v>
      </c>
      <c r="J21" s="46">
        <v>158</v>
      </c>
      <c r="K21" s="46">
        <v>7</v>
      </c>
      <c r="L21" s="46">
        <v>6</v>
      </c>
      <c r="M21" s="62">
        <f t="shared" si="1"/>
        <v>215</v>
      </c>
      <c r="N21" s="63">
        <f>M18+M19+M20+M21</f>
        <v>783.5</v>
      </c>
      <c r="O21" s="68" t="s">
        <v>46</v>
      </c>
      <c r="P21" s="47">
        <v>65</v>
      </c>
      <c r="Q21" s="47">
        <v>143</v>
      </c>
      <c r="R21" s="47">
        <v>4</v>
      </c>
      <c r="S21" s="47">
        <v>1</v>
      </c>
      <c r="T21" s="70">
        <f t="shared" si="2"/>
        <v>186</v>
      </c>
      <c r="U21" s="71">
        <f t="shared" si="5"/>
        <v>841.5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59</v>
      </c>
      <c r="C22" s="61">
        <v>174</v>
      </c>
      <c r="D22" s="61">
        <v>5</v>
      </c>
      <c r="E22" s="61">
        <v>2</v>
      </c>
      <c r="F22" s="62">
        <f t="shared" si="0"/>
        <v>218.5</v>
      </c>
      <c r="G22" s="63"/>
      <c r="H22" s="68" t="s">
        <v>26</v>
      </c>
      <c r="I22" s="47">
        <v>40</v>
      </c>
      <c r="J22" s="47">
        <v>159</v>
      </c>
      <c r="K22" s="47">
        <v>6</v>
      </c>
      <c r="L22" s="47">
        <v>3</v>
      </c>
      <c r="M22" s="62">
        <f t="shared" si="1"/>
        <v>198.5</v>
      </c>
      <c r="N22" s="71">
        <f>M19+M20+M21+M22</f>
        <v>811.5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7" t="s">
        <v>47</v>
      </c>
      <c r="B23" s="198"/>
      <c r="C23" s="203" t="s">
        <v>50</v>
      </c>
      <c r="D23" s="204"/>
      <c r="E23" s="204"/>
      <c r="F23" s="205"/>
      <c r="G23" s="89">
        <f>MAX(G13:G19)</f>
        <v>846</v>
      </c>
      <c r="H23" s="201" t="s">
        <v>48</v>
      </c>
      <c r="I23" s="202"/>
      <c r="J23" s="194" t="s">
        <v>50</v>
      </c>
      <c r="K23" s="195"/>
      <c r="L23" s="195"/>
      <c r="M23" s="196"/>
      <c r="N23" s="90">
        <f>MAX(N10:N22)</f>
        <v>846.5</v>
      </c>
      <c r="O23" s="197" t="s">
        <v>49</v>
      </c>
      <c r="P23" s="198"/>
      <c r="Q23" s="203" t="s">
        <v>50</v>
      </c>
      <c r="R23" s="204"/>
      <c r="S23" s="204"/>
      <c r="T23" s="205"/>
      <c r="U23" s="89">
        <f>MAX(U13:U21)</f>
        <v>857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9"/>
      <c r="B24" s="200"/>
      <c r="C24" s="83" t="s">
        <v>73</v>
      </c>
      <c r="D24" s="86"/>
      <c r="E24" s="86"/>
      <c r="F24" s="87" t="s">
        <v>89</v>
      </c>
      <c r="G24" s="88"/>
      <c r="H24" s="199"/>
      <c r="I24" s="200"/>
      <c r="J24" s="83" t="s">
        <v>73</v>
      </c>
      <c r="K24" s="86"/>
      <c r="L24" s="86"/>
      <c r="M24" s="87" t="s">
        <v>74</v>
      </c>
      <c r="N24" s="88"/>
      <c r="O24" s="199"/>
      <c r="P24" s="200"/>
      <c r="Q24" s="83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7" zoomScaleNormal="100" workbookViewId="0">
      <selection activeCell="X20" sqref="X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72 X CARRERA 52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1259</v>
      </c>
      <c r="M6" s="184"/>
      <c r="N6" s="184"/>
      <c r="O6" s="12"/>
      <c r="P6" s="179" t="s">
        <v>58</v>
      </c>
      <c r="Q6" s="179"/>
      <c r="R6" s="179"/>
      <c r="S6" s="218">
        <f>'G-1'!S6:U6</f>
        <v>43032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'G-1'!B10+'G-2'!B10+'G-3'!B10</f>
        <v>92</v>
      </c>
      <c r="C10" s="46">
        <f>'G-1'!C10+'G-2'!C10+'G-3'!C10</f>
        <v>484</v>
      </c>
      <c r="D10" s="46">
        <f>'G-1'!D10+'G-2'!D10+'G-3'!D10</f>
        <v>60</v>
      </c>
      <c r="E10" s="46">
        <f>'G-1'!E10+'G-2'!E10+'G-3'!E10</f>
        <v>8</v>
      </c>
      <c r="F10" s="6">
        <f t="shared" ref="F10:F22" si="0">B10*0.5+C10*1+D10*2+E10*2.5</f>
        <v>670</v>
      </c>
      <c r="G10" s="2"/>
      <c r="H10" s="19" t="s">
        <v>4</v>
      </c>
      <c r="I10" s="46">
        <f>'G-1'!I10+'G-2'!I10+'G-3'!I10</f>
        <v>82</v>
      </c>
      <c r="J10" s="46">
        <f>'G-1'!J10+'G-2'!J10+'G-3'!J10</f>
        <v>385</v>
      </c>
      <c r="K10" s="46">
        <f>'G-1'!K10+'G-2'!K10+'G-3'!K10</f>
        <v>40</v>
      </c>
      <c r="L10" s="46">
        <f>'G-1'!L10+'G-2'!L10+'G-3'!L10</f>
        <v>6</v>
      </c>
      <c r="M10" s="6">
        <f t="shared" ref="M10:M22" si="1">I10*0.5+J10*1+K10*2+L10*2.5</f>
        <v>521</v>
      </c>
      <c r="N10" s="9">
        <f>F20+F21+F22+M10</f>
        <v>2256</v>
      </c>
      <c r="O10" s="19" t="s">
        <v>43</v>
      </c>
      <c r="P10" s="46">
        <f>'G-1'!P10+'G-2'!P10+'G-3'!P10</f>
        <v>85</v>
      </c>
      <c r="Q10" s="46">
        <f>'G-1'!Q10+'G-2'!Q10+'G-3'!Q10</f>
        <v>367</v>
      </c>
      <c r="R10" s="46">
        <f>'G-1'!R10+'G-2'!R10+'G-3'!R10</f>
        <v>35</v>
      </c>
      <c r="S10" s="46">
        <f>'G-1'!S10+'G-2'!S10+'G-3'!S10</f>
        <v>8</v>
      </c>
      <c r="T10" s="6">
        <f t="shared" ref="T10:T21" si="2">P10*0.5+Q10*1+R10*2+S10*2.5</f>
        <v>499.5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100</v>
      </c>
      <c r="C11" s="46">
        <f>'G-1'!C11+'G-2'!C11+'G-3'!C11</f>
        <v>518</v>
      </c>
      <c r="D11" s="46">
        <f>'G-1'!D11+'G-2'!D11+'G-3'!D11</f>
        <v>47</v>
      </c>
      <c r="E11" s="46">
        <f>'G-1'!E11+'G-2'!E11+'G-3'!E11</f>
        <v>5</v>
      </c>
      <c r="F11" s="6">
        <f t="shared" si="0"/>
        <v>674.5</v>
      </c>
      <c r="G11" s="2"/>
      <c r="H11" s="19" t="s">
        <v>5</v>
      </c>
      <c r="I11" s="46">
        <f>'G-1'!I11+'G-2'!I11+'G-3'!I11</f>
        <v>115</v>
      </c>
      <c r="J11" s="46">
        <f>'G-1'!J11+'G-2'!J11+'G-3'!J11</f>
        <v>413</v>
      </c>
      <c r="K11" s="46">
        <f>'G-1'!K11+'G-2'!K11+'G-3'!K11</f>
        <v>45</v>
      </c>
      <c r="L11" s="46">
        <f>'G-1'!L11+'G-2'!L11+'G-3'!L11</f>
        <v>5</v>
      </c>
      <c r="M11" s="6">
        <f t="shared" si="1"/>
        <v>573</v>
      </c>
      <c r="N11" s="9">
        <f>F21+F22+M10+M11</f>
        <v>2283</v>
      </c>
      <c r="O11" s="19" t="s">
        <v>44</v>
      </c>
      <c r="P11" s="46">
        <f>'G-1'!P11+'G-2'!P11+'G-3'!P11</f>
        <v>80</v>
      </c>
      <c r="Q11" s="46">
        <f>'G-1'!Q11+'G-2'!Q11+'G-3'!Q11</f>
        <v>365</v>
      </c>
      <c r="R11" s="46">
        <f>'G-1'!R11+'G-2'!R11+'G-3'!R11</f>
        <v>44</v>
      </c>
      <c r="S11" s="46">
        <f>'G-1'!S11+'G-2'!S11+'G-3'!S11</f>
        <v>10</v>
      </c>
      <c r="T11" s="6">
        <f t="shared" si="2"/>
        <v>518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98</v>
      </c>
      <c r="C12" s="46">
        <f>'G-1'!C12+'G-2'!C12+'G-3'!C12</f>
        <v>485</v>
      </c>
      <c r="D12" s="46">
        <f>'G-1'!D12+'G-2'!D12+'G-3'!D12</f>
        <v>63</v>
      </c>
      <c r="E12" s="46">
        <f>'G-1'!E12+'G-2'!E12+'G-3'!E12</f>
        <v>4</v>
      </c>
      <c r="F12" s="6">
        <f t="shared" si="0"/>
        <v>670</v>
      </c>
      <c r="G12" s="2"/>
      <c r="H12" s="19" t="s">
        <v>6</v>
      </c>
      <c r="I12" s="46">
        <f>'G-1'!I12+'G-2'!I12+'G-3'!I12</f>
        <v>110</v>
      </c>
      <c r="J12" s="46">
        <f>'G-1'!J12+'G-2'!J12+'G-3'!J12</f>
        <v>422</v>
      </c>
      <c r="K12" s="46">
        <f>'G-1'!K12+'G-2'!K12+'G-3'!K12</f>
        <v>50</v>
      </c>
      <c r="L12" s="46">
        <f>'G-1'!L12+'G-2'!L12+'G-3'!L12</f>
        <v>5</v>
      </c>
      <c r="M12" s="6">
        <f t="shared" si="1"/>
        <v>589.5</v>
      </c>
      <c r="N12" s="2">
        <f>F22+M10+M11+M12</f>
        <v>2296.5</v>
      </c>
      <c r="O12" s="19" t="s">
        <v>32</v>
      </c>
      <c r="P12" s="46">
        <f>'G-1'!P12+'G-2'!P12+'G-3'!P12</f>
        <v>109</v>
      </c>
      <c r="Q12" s="46">
        <f>'G-1'!Q12+'G-2'!Q12+'G-3'!Q12</f>
        <v>394</v>
      </c>
      <c r="R12" s="46">
        <f>'G-1'!R12+'G-2'!R12+'G-3'!R12</f>
        <v>34</v>
      </c>
      <c r="S12" s="46">
        <f>'G-1'!S12+'G-2'!S12+'G-3'!S12</f>
        <v>4</v>
      </c>
      <c r="T12" s="6">
        <f t="shared" si="2"/>
        <v>526.5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85</v>
      </c>
      <c r="C13" s="46">
        <f>'G-1'!C13+'G-2'!C13+'G-3'!C13</f>
        <v>435</v>
      </c>
      <c r="D13" s="46">
        <f>'G-1'!D13+'G-2'!D13+'G-3'!D13</f>
        <v>50</v>
      </c>
      <c r="E13" s="46">
        <f>'G-1'!E13+'G-2'!E13+'G-3'!E13</f>
        <v>3</v>
      </c>
      <c r="F13" s="6">
        <f t="shared" si="0"/>
        <v>585</v>
      </c>
      <c r="G13" s="2">
        <f t="shared" ref="G13:G19" si="3">F10+F11+F12+F13</f>
        <v>2599.5</v>
      </c>
      <c r="H13" s="19" t="s">
        <v>7</v>
      </c>
      <c r="I13" s="46">
        <f>'G-1'!I13+'G-2'!I13+'G-3'!I13</f>
        <v>94</v>
      </c>
      <c r="J13" s="46">
        <f>'G-1'!J13+'G-2'!J13+'G-3'!J13</f>
        <v>419</v>
      </c>
      <c r="K13" s="46">
        <f>'G-1'!K13+'G-2'!K13+'G-3'!K13</f>
        <v>49</v>
      </c>
      <c r="L13" s="46">
        <f>'G-1'!L13+'G-2'!L13+'G-3'!L13</f>
        <v>5</v>
      </c>
      <c r="M13" s="6">
        <f t="shared" si="1"/>
        <v>576.5</v>
      </c>
      <c r="N13" s="2">
        <f t="shared" ref="N13:N18" si="4">M10+M11+M12+M13</f>
        <v>2260</v>
      </c>
      <c r="O13" s="19" t="s">
        <v>33</v>
      </c>
      <c r="P13" s="46">
        <f>'G-1'!P13+'G-2'!P13+'G-3'!P13</f>
        <v>119</v>
      </c>
      <c r="Q13" s="46">
        <f>'G-1'!Q13+'G-2'!Q13+'G-3'!Q13</f>
        <v>398</v>
      </c>
      <c r="R13" s="46">
        <f>'G-1'!R13+'G-2'!R13+'G-3'!R13</f>
        <v>60</v>
      </c>
      <c r="S13" s="46">
        <f>'G-1'!S13+'G-2'!S13+'G-3'!S13</f>
        <v>6</v>
      </c>
      <c r="T13" s="6">
        <f t="shared" si="2"/>
        <v>592.5</v>
      </c>
      <c r="U13" s="2">
        <f t="shared" ref="U13:U21" si="5">T10+T11+T12+T13</f>
        <v>2136.5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103</v>
      </c>
      <c r="C14" s="46">
        <f>'G-1'!C14+'G-2'!C14+'G-3'!C14</f>
        <v>465</v>
      </c>
      <c r="D14" s="46">
        <f>'G-1'!D14+'G-2'!D14+'G-3'!D14</f>
        <v>48</v>
      </c>
      <c r="E14" s="46">
        <f>'G-1'!E14+'G-2'!E14+'G-3'!E14</f>
        <v>5</v>
      </c>
      <c r="F14" s="6">
        <f t="shared" si="0"/>
        <v>625</v>
      </c>
      <c r="G14" s="2">
        <f t="shared" si="3"/>
        <v>2554.5</v>
      </c>
      <c r="H14" s="19" t="s">
        <v>9</v>
      </c>
      <c r="I14" s="46">
        <f>'G-1'!I14+'G-2'!I14+'G-3'!I14</f>
        <v>83</v>
      </c>
      <c r="J14" s="46">
        <f>'G-1'!J14+'G-2'!J14+'G-3'!J14</f>
        <v>381</v>
      </c>
      <c r="K14" s="46">
        <f>'G-1'!K14+'G-2'!K14+'G-3'!K14</f>
        <v>45</v>
      </c>
      <c r="L14" s="46">
        <f>'G-1'!L14+'G-2'!L14+'G-3'!L14</f>
        <v>7</v>
      </c>
      <c r="M14" s="6">
        <f t="shared" si="1"/>
        <v>530</v>
      </c>
      <c r="N14" s="2">
        <f t="shared" si="4"/>
        <v>2269</v>
      </c>
      <c r="O14" s="19" t="s">
        <v>29</v>
      </c>
      <c r="P14" s="46">
        <f>'G-1'!P14+'G-2'!P14+'G-3'!P14</f>
        <v>109</v>
      </c>
      <c r="Q14" s="46">
        <f>'G-1'!Q14+'G-2'!Q14+'G-3'!Q14</f>
        <v>389</v>
      </c>
      <c r="R14" s="46">
        <f>'G-1'!R14+'G-2'!R14+'G-3'!R14</f>
        <v>55</v>
      </c>
      <c r="S14" s="46">
        <f>'G-1'!S14+'G-2'!S14+'G-3'!S14</f>
        <v>6</v>
      </c>
      <c r="T14" s="6">
        <f t="shared" si="2"/>
        <v>568.5</v>
      </c>
      <c r="U14" s="2">
        <f t="shared" si="5"/>
        <v>2205.5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97</v>
      </c>
      <c r="C15" s="46">
        <f>'G-1'!C15+'G-2'!C15+'G-3'!C15</f>
        <v>446</v>
      </c>
      <c r="D15" s="46">
        <f>'G-1'!D15+'G-2'!D15+'G-3'!D15</f>
        <v>44</v>
      </c>
      <c r="E15" s="46">
        <f>'G-1'!E15+'G-2'!E15+'G-3'!E15</f>
        <v>7</v>
      </c>
      <c r="F15" s="6">
        <f t="shared" si="0"/>
        <v>600</v>
      </c>
      <c r="G15" s="2">
        <f t="shared" si="3"/>
        <v>2480</v>
      </c>
      <c r="H15" s="19" t="s">
        <v>12</v>
      </c>
      <c r="I15" s="46">
        <f>'G-1'!I15+'G-2'!I15+'G-3'!I15</f>
        <v>89</v>
      </c>
      <c r="J15" s="46">
        <f>'G-1'!J15+'G-2'!J15+'G-3'!J15</f>
        <v>351</v>
      </c>
      <c r="K15" s="46">
        <f>'G-1'!K15+'G-2'!K15+'G-3'!K15</f>
        <v>48</v>
      </c>
      <c r="L15" s="46">
        <f>'G-1'!L15+'G-2'!L15+'G-3'!L15</f>
        <v>7</v>
      </c>
      <c r="M15" s="6">
        <f t="shared" si="1"/>
        <v>509</v>
      </c>
      <c r="N15" s="2">
        <f t="shared" si="4"/>
        <v>2205</v>
      </c>
      <c r="O15" s="18" t="s">
        <v>30</v>
      </c>
      <c r="P15" s="46">
        <f>'G-1'!P15+'G-2'!P15+'G-3'!P15</f>
        <v>114</v>
      </c>
      <c r="Q15" s="46">
        <f>'G-1'!Q15+'G-2'!Q15+'G-3'!Q15</f>
        <v>377</v>
      </c>
      <c r="R15" s="46">
        <f>'G-1'!R15+'G-2'!R15+'G-3'!R15</f>
        <v>54</v>
      </c>
      <c r="S15" s="46">
        <f>'G-1'!S15+'G-2'!S15+'G-3'!S15</f>
        <v>4</v>
      </c>
      <c r="T15" s="6">
        <f t="shared" si="2"/>
        <v>552</v>
      </c>
      <c r="U15" s="2">
        <f t="shared" si="5"/>
        <v>2239.5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120</v>
      </c>
      <c r="C16" s="46">
        <f>'G-1'!C16+'G-2'!C16+'G-3'!C16</f>
        <v>440</v>
      </c>
      <c r="D16" s="46">
        <f>'G-1'!D16+'G-2'!D16+'G-3'!D16</f>
        <v>46</v>
      </c>
      <c r="E16" s="46">
        <f>'G-1'!E16+'G-2'!E16+'G-3'!E16</f>
        <v>6</v>
      </c>
      <c r="F16" s="6">
        <f t="shared" si="0"/>
        <v>607</v>
      </c>
      <c r="G16" s="2">
        <f t="shared" si="3"/>
        <v>2417</v>
      </c>
      <c r="H16" s="19" t="s">
        <v>15</v>
      </c>
      <c r="I16" s="46">
        <f>'G-1'!I16+'G-2'!I16+'G-3'!I16</f>
        <v>96</v>
      </c>
      <c r="J16" s="46">
        <f>'G-1'!J16+'G-2'!J16+'G-3'!J16</f>
        <v>349</v>
      </c>
      <c r="K16" s="46">
        <f>'G-1'!K16+'G-2'!K16+'G-3'!K16</f>
        <v>45</v>
      </c>
      <c r="L16" s="46">
        <f>'G-1'!L16+'G-2'!L16+'G-3'!L16</f>
        <v>5</v>
      </c>
      <c r="M16" s="6">
        <f t="shared" si="1"/>
        <v>499.5</v>
      </c>
      <c r="N16" s="2">
        <f t="shared" si="4"/>
        <v>2115</v>
      </c>
      <c r="O16" s="19" t="s">
        <v>8</v>
      </c>
      <c r="P16" s="46">
        <f>'G-1'!P16+'G-2'!P16+'G-3'!P16</f>
        <v>96</v>
      </c>
      <c r="Q16" s="46">
        <f>'G-1'!Q16+'G-2'!Q16+'G-3'!Q16</f>
        <v>378</v>
      </c>
      <c r="R16" s="46">
        <f>'G-1'!R16+'G-2'!R16+'G-3'!R16</f>
        <v>48</v>
      </c>
      <c r="S16" s="46">
        <f>'G-1'!S16+'G-2'!S16+'G-3'!S16</f>
        <v>4</v>
      </c>
      <c r="T16" s="6">
        <f t="shared" si="2"/>
        <v>532</v>
      </c>
      <c r="U16" s="2">
        <f t="shared" si="5"/>
        <v>2245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106</v>
      </c>
      <c r="C17" s="46">
        <f>'G-1'!C17+'G-2'!C17+'G-3'!C17</f>
        <v>467</v>
      </c>
      <c r="D17" s="46">
        <f>'G-1'!D17+'G-2'!D17+'G-3'!D17</f>
        <v>45</v>
      </c>
      <c r="E17" s="46">
        <f>'G-1'!E17+'G-2'!E17+'G-3'!E17</f>
        <v>8</v>
      </c>
      <c r="F17" s="6">
        <f t="shared" si="0"/>
        <v>630</v>
      </c>
      <c r="G17" s="2">
        <f t="shared" si="3"/>
        <v>2462</v>
      </c>
      <c r="H17" s="19" t="s">
        <v>18</v>
      </c>
      <c r="I17" s="46">
        <f>'G-1'!I17+'G-2'!I17+'G-3'!I17</f>
        <v>79</v>
      </c>
      <c r="J17" s="46">
        <f>'G-1'!J17+'G-2'!J17+'G-3'!J17</f>
        <v>360</v>
      </c>
      <c r="K17" s="46">
        <f>'G-1'!K17+'G-2'!K17+'G-3'!K17</f>
        <v>43</v>
      </c>
      <c r="L17" s="46">
        <f>'G-1'!L17+'G-2'!L17+'G-3'!L17</f>
        <v>3</v>
      </c>
      <c r="M17" s="6">
        <f t="shared" si="1"/>
        <v>493</v>
      </c>
      <c r="N17" s="2">
        <f t="shared" si="4"/>
        <v>2031.5</v>
      </c>
      <c r="O17" s="19" t="s">
        <v>10</v>
      </c>
      <c r="P17" s="46">
        <f>'G-1'!P17+'G-2'!P17+'G-3'!P17</f>
        <v>112</v>
      </c>
      <c r="Q17" s="46">
        <f>'G-1'!Q17+'G-2'!Q17+'G-3'!Q17</f>
        <v>347</v>
      </c>
      <c r="R17" s="46">
        <f>'G-1'!R17+'G-2'!R17+'G-3'!R17</f>
        <v>48</v>
      </c>
      <c r="S17" s="46">
        <f>'G-1'!S17+'G-2'!S17+'G-3'!S17</f>
        <v>1</v>
      </c>
      <c r="T17" s="6">
        <f t="shared" si="2"/>
        <v>501.5</v>
      </c>
      <c r="U17" s="2">
        <f t="shared" si="5"/>
        <v>2154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116</v>
      </c>
      <c r="C18" s="46">
        <f>'G-1'!C18+'G-2'!C18+'G-3'!C18</f>
        <v>427</v>
      </c>
      <c r="D18" s="46">
        <f>'G-1'!D18+'G-2'!D18+'G-3'!D18</f>
        <v>50</v>
      </c>
      <c r="E18" s="46">
        <f>'G-1'!E18+'G-2'!E18+'G-3'!E18</f>
        <v>8</v>
      </c>
      <c r="F18" s="6">
        <f t="shared" si="0"/>
        <v>605</v>
      </c>
      <c r="G18" s="2">
        <f t="shared" si="3"/>
        <v>2442</v>
      </c>
      <c r="H18" s="19" t="s">
        <v>20</v>
      </c>
      <c r="I18" s="46">
        <f>'G-1'!I18+'G-2'!I18+'G-3'!I18</f>
        <v>109</v>
      </c>
      <c r="J18" s="46">
        <f>'G-1'!J18+'G-2'!J18+'G-3'!J18</f>
        <v>440</v>
      </c>
      <c r="K18" s="46">
        <f>'G-1'!K18+'G-2'!K18+'G-3'!K18</f>
        <v>39</v>
      </c>
      <c r="L18" s="46">
        <f>'G-1'!L18+'G-2'!L18+'G-3'!L18</f>
        <v>4</v>
      </c>
      <c r="M18" s="6">
        <f t="shared" si="1"/>
        <v>582.5</v>
      </c>
      <c r="N18" s="2">
        <f t="shared" si="4"/>
        <v>2084</v>
      </c>
      <c r="O18" s="19" t="s">
        <v>13</v>
      </c>
      <c r="P18" s="46">
        <f>'G-1'!P18+'G-2'!P18+'G-3'!P18</f>
        <v>100</v>
      </c>
      <c r="Q18" s="46">
        <f>'G-1'!Q18+'G-2'!Q18+'G-3'!Q18</f>
        <v>352</v>
      </c>
      <c r="R18" s="46">
        <f>'G-1'!R18+'G-2'!R18+'G-3'!R18</f>
        <v>47</v>
      </c>
      <c r="S18" s="46">
        <f>'G-1'!S18+'G-2'!S18+'G-3'!S18</f>
        <v>4</v>
      </c>
      <c r="T18" s="6">
        <f t="shared" si="2"/>
        <v>506</v>
      </c>
      <c r="U18" s="2">
        <f t="shared" si="5"/>
        <v>2091.5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107</v>
      </c>
      <c r="C19" s="47">
        <f>'G-1'!C19+'G-2'!C19+'G-3'!C19</f>
        <v>453</v>
      </c>
      <c r="D19" s="47">
        <f>'G-1'!D19+'G-2'!D19+'G-3'!D19</f>
        <v>49</v>
      </c>
      <c r="E19" s="47">
        <f>'G-1'!E19+'G-2'!E19+'G-3'!E19</f>
        <v>6</v>
      </c>
      <c r="F19" s="7">
        <f t="shared" si="0"/>
        <v>619.5</v>
      </c>
      <c r="G19" s="3">
        <f t="shared" si="3"/>
        <v>2461.5</v>
      </c>
      <c r="H19" s="20" t="s">
        <v>22</v>
      </c>
      <c r="I19" s="46">
        <f>'G-1'!I19+'G-2'!I19+'G-3'!I19</f>
        <v>118</v>
      </c>
      <c r="J19" s="46">
        <f>'G-1'!J19+'G-2'!J19+'G-3'!J19</f>
        <v>472</v>
      </c>
      <c r="K19" s="46">
        <f>'G-1'!K19+'G-2'!K19+'G-3'!K19</f>
        <v>30</v>
      </c>
      <c r="L19" s="46">
        <f>'G-1'!L19+'G-2'!L19+'G-3'!L19</f>
        <v>8</v>
      </c>
      <c r="M19" s="6">
        <f t="shared" si="1"/>
        <v>611</v>
      </c>
      <c r="N19" s="2">
        <f>M16+M17+M18+M19</f>
        <v>2186</v>
      </c>
      <c r="O19" s="19" t="s">
        <v>16</v>
      </c>
      <c r="P19" s="46">
        <f>'G-1'!P19+'G-2'!P19+'G-3'!P19</f>
        <v>125</v>
      </c>
      <c r="Q19" s="46">
        <f>'G-1'!Q19+'G-2'!Q19+'G-3'!Q19</f>
        <v>406</v>
      </c>
      <c r="R19" s="46">
        <f>'G-1'!R19+'G-2'!R19+'G-3'!R19</f>
        <v>38</v>
      </c>
      <c r="S19" s="46">
        <f>'G-1'!S19+'G-2'!S19+'G-3'!S19</f>
        <v>3</v>
      </c>
      <c r="T19" s="6">
        <f t="shared" si="2"/>
        <v>552</v>
      </c>
      <c r="U19" s="2">
        <f t="shared" si="5"/>
        <v>2091.5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98</v>
      </c>
      <c r="C20" s="45">
        <f>'G-1'!C20+'G-2'!C20+'G-3'!C20</f>
        <v>393</v>
      </c>
      <c r="D20" s="45">
        <f>'G-1'!D20+'G-2'!D20+'G-3'!D20</f>
        <v>42</v>
      </c>
      <c r="E20" s="45">
        <f>'G-1'!E20+'G-2'!E20+'G-3'!E20</f>
        <v>8</v>
      </c>
      <c r="F20" s="8">
        <f t="shared" si="0"/>
        <v>546</v>
      </c>
      <c r="G20" s="35"/>
      <c r="H20" s="19" t="s">
        <v>24</v>
      </c>
      <c r="I20" s="46">
        <f>'G-1'!I20+'G-2'!I20+'G-3'!I20</f>
        <v>107</v>
      </c>
      <c r="J20" s="46">
        <f>'G-1'!J20+'G-2'!J20+'G-3'!J20</f>
        <v>508</v>
      </c>
      <c r="K20" s="46">
        <f>'G-1'!K20+'G-2'!K20+'G-3'!K20</f>
        <v>34</v>
      </c>
      <c r="L20" s="46">
        <f>'G-1'!L20+'G-2'!L20+'G-3'!L20</f>
        <v>6</v>
      </c>
      <c r="M20" s="8">
        <f t="shared" si="1"/>
        <v>644.5</v>
      </c>
      <c r="N20" s="2">
        <f>M17+M18+M19+M20</f>
        <v>2331</v>
      </c>
      <c r="O20" s="19" t="s">
        <v>45</v>
      </c>
      <c r="P20" s="46">
        <f>'G-1'!P20+'G-2'!P20+'G-3'!P20</f>
        <v>119</v>
      </c>
      <c r="Q20" s="46">
        <f>'G-1'!Q20+'G-2'!Q20+'G-3'!Q20</f>
        <v>403</v>
      </c>
      <c r="R20" s="46">
        <f>'G-1'!R20+'G-2'!R20+'G-3'!R20</f>
        <v>41</v>
      </c>
      <c r="S20" s="46">
        <f>'G-1'!S20+'G-2'!S20+'G-3'!S20</f>
        <v>3</v>
      </c>
      <c r="T20" s="8">
        <f t="shared" si="2"/>
        <v>552</v>
      </c>
      <c r="U20" s="2">
        <f t="shared" si="5"/>
        <v>2111.5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107</v>
      </c>
      <c r="C21" s="45">
        <f>'G-1'!C21+'G-2'!C21+'G-3'!C21</f>
        <v>420</v>
      </c>
      <c r="D21" s="45">
        <f>'G-1'!D21+'G-2'!D21+'G-3'!D21</f>
        <v>40</v>
      </c>
      <c r="E21" s="45">
        <f>'G-1'!E21+'G-2'!E21+'G-3'!E21</f>
        <v>9</v>
      </c>
      <c r="F21" s="6">
        <f t="shared" si="0"/>
        <v>576</v>
      </c>
      <c r="G21" s="36"/>
      <c r="H21" s="20" t="s">
        <v>25</v>
      </c>
      <c r="I21" s="46">
        <f>'G-1'!I21+'G-2'!I21+'G-3'!I21</f>
        <v>116</v>
      </c>
      <c r="J21" s="46">
        <f>'G-1'!J21+'G-2'!J21+'G-3'!J21</f>
        <v>426</v>
      </c>
      <c r="K21" s="46">
        <f>'G-1'!K21+'G-2'!K21+'G-3'!K21</f>
        <v>39</v>
      </c>
      <c r="L21" s="46">
        <f>'G-1'!L21+'G-2'!L21+'G-3'!L21</f>
        <v>7</v>
      </c>
      <c r="M21" s="6">
        <f t="shared" si="1"/>
        <v>579.5</v>
      </c>
      <c r="N21" s="2">
        <f>M18+M19+M20+M21</f>
        <v>2417.5</v>
      </c>
      <c r="O21" s="21" t="s">
        <v>46</v>
      </c>
      <c r="P21" s="47">
        <f>'G-1'!P21+'G-2'!P21+'G-3'!P21</f>
        <v>102</v>
      </c>
      <c r="Q21" s="47">
        <f>'G-1'!Q21+'G-2'!Q21+'G-3'!Q21</f>
        <v>371</v>
      </c>
      <c r="R21" s="47">
        <f>'G-1'!R21+'G-2'!R21+'G-3'!R21</f>
        <v>40</v>
      </c>
      <c r="S21" s="47">
        <f>'G-1'!S21+'G-2'!S21+'G-3'!S21</f>
        <v>2</v>
      </c>
      <c r="T21" s="7">
        <f t="shared" si="2"/>
        <v>507</v>
      </c>
      <c r="U21" s="3">
        <f t="shared" si="5"/>
        <v>2117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110</v>
      </c>
      <c r="C22" s="45">
        <f>'G-1'!C22+'G-2'!C22+'G-3'!C22</f>
        <v>444</v>
      </c>
      <c r="D22" s="45">
        <f>'G-1'!D22+'G-2'!D22+'G-3'!D22</f>
        <v>52</v>
      </c>
      <c r="E22" s="45">
        <f>'G-1'!E22+'G-2'!E22+'G-3'!E22</f>
        <v>4</v>
      </c>
      <c r="F22" s="6">
        <f t="shared" si="0"/>
        <v>613</v>
      </c>
      <c r="G22" s="2"/>
      <c r="H22" s="21" t="s">
        <v>26</v>
      </c>
      <c r="I22" s="46">
        <f>'G-1'!I22+'G-2'!I22+'G-3'!I22</f>
        <v>89</v>
      </c>
      <c r="J22" s="46">
        <f>'G-1'!J22+'G-2'!J22+'G-3'!J22</f>
        <v>416</v>
      </c>
      <c r="K22" s="46">
        <f>'G-1'!K22+'G-2'!K22+'G-3'!K22</f>
        <v>41</v>
      </c>
      <c r="L22" s="46">
        <f>'G-1'!L22+'G-2'!L22+'G-3'!L22</f>
        <v>4</v>
      </c>
      <c r="M22" s="6">
        <f t="shared" si="1"/>
        <v>552.5</v>
      </c>
      <c r="N22" s="3">
        <f>M19+M20+M21+M22</f>
        <v>2387.5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2599.5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2417.5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2245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65</v>
      </c>
      <c r="G24" s="88"/>
      <c r="H24" s="170"/>
      <c r="I24" s="171"/>
      <c r="J24" s="82" t="s">
        <v>73</v>
      </c>
      <c r="K24" s="86"/>
      <c r="L24" s="86"/>
      <c r="M24" s="87" t="s">
        <v>71</v>
      </c>
      <c r="N24" s="88"/>
      <c r="O24" s="170"/>
      <c r="P24" s="171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72 X CARRERA 52</v>
      </c>
      <c r="D5" s="222"/>
      <c r="E5" s="222"/>
      <c r="F5" s="111"/>
      <c r="G5" s="112"/>
      <c r="H5" s="103" t="s">
        <v>53</v>
      </c>
      <c r="I5" s="223">
        <f>'G-1'!L5</f>
        <v>1259</v>
      </c>
      <c r="J5" s="223"/>
    </row>
    <row r="6" spans="1:10" x14ac:dyDescent="0.2">
      <c r="A6" s="179" t="s">
        <v>112</v>
      </c>
      <c r="B6" s="179"/>
      <c r="C6" s="224" t="s">
        <v>149</v>
      </c>
      <c r="D6" s="224"/>
      <c r="E6" s="224"/>
      <c r="F6" s="111"/>
      <c r="G6" s="112"/>
      <c r="H6" s="103" t="s">
        <v>58</v>
      </c>
      <c r="I6" s="225">
        <f>'G-1'!S6</f>
        <v>43032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>
        <v>2</v>
      </c>
      <c r="C10" s="122"/>
      <c r="D10" s="123" t="s">
        <v>124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26">
        <f>'G-1'!B20+'G-1'!B21</f>
        <v>56</v>
      </c>
      <c r="F11" s="126">
        <f>'G-1'!C20+'G-1'!C21</f>
        <v>230</v>
      </c>
      <c r="G11" s="126">
        <f>'G-1'!D20+'G-1'!D21</f>
        <v>27</v>
      </c>
      <c r="H11" s="126">
        <f>'G-1'!E20+'G-1'!E21</f>
        <v>6</v>
      </c>
      <c r="I11" s="126">
        <f t="shared" ref="I11:I45" si="0">E11*0.5+F11+G11*2+H11*2.5</f>
        <v>327</v>
      </c>
      <c r="J11" s="127">
        <f>IF(I11=0,"0,00",I11/SUM(I10:I12)*100)</f>
        <v>100</v>
      </c>
    </row>
    <row r="12" spans="1:10" x14ac:dyDescent="0.2">
      <c r="A12" s="236"/>
      <c r="B12" s="239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26">
        <f>'G-1'!I20+'G-1'!I21</f>
        <v>64</v>
      </c>
      <c r="F14" s="126">
        <f>'G-1'!J20+'G-1'!J21</f>
        <v>315</v>
      </c>
      <c r="G14" s="126">
        <f>'G-1'!K20+'G-1'!K21</f>
        <v>28</v>
      </c>
      <c r="H14" s="126">
        <f>'G-1'!L20+'G-1'!L21</f>
        <v>1</v>
      </c>
      <c r="I14" s="126">
        <f t="shared" si="0"/>
        <v>405.5</v>
      </c>
      <c r="J14" s="127">
        <f>IF(I14=0,"0,00",I14/SUM(I13:I15)*100)</f>
        <v>100</v>
      </c>
    </row>
    <row r="15" spans="1:10" x14ac:dyDescent="0.2">
      <c r="A15" s="236"/>
      <c r="B15" s="239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26">
        <f>'G-1'!P19+'G-1'!P20</f>
        <v>48</v>
      </c>
      <c r="F17" s="126">
        <f>'G-1'!Q19+'G-1'!Q20</f>
        <v>223</v>
      </c>
      <c r="G17" s="126">
        <f>'G-1'!R19+'G-1'!R20</f>
        <v>34</v>
      </c>
      <c r="H17" s="126">
        <f>'G-1'!S19+'G-1'!S20</f>
        <v>2</v>
      </c>
      <c r="I17" s="126">
        <f t="shared" si="0"/>
        <v>320</v>
      </c>
      <c r="J17" s="127">
        <f>IF(I17=0,"0,00",I17/SUM(I16:I18)*100)</f>
        <v>100</v>
      </c>
    </row>
    <row r="18" spans="1:10" x14ac:dyDescent="0.2">
      <c r="A18" s="237"/>
      <c r="B18" s="240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2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29</v>
      </c>
      <c r="F20" s="126">
        <v>206</v>
      </c>
      <c r="G20" s="126">
        <v>30</v>
      </c>
      <c r="H20" s="126">
        <v>2</v>
      </c>
      <c r="I20" s="126">
        <f t="shared" si="0"/>
        <v>285.5</v>
      </c>
      <c r="J20" s="127">
        <f>IF(I20=0,"0,00",I20/SUM(I19:I21)*100)</f>
        <v>87.308868501529048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5</v>
      </c>
      <c r="F21" s="74">
        <v>34</v>
      </c>
      <c r="G21" s="74">
        <v>0</v>
      </c>
      <c r="H21" s="74">
        <v>2</v>
      </c>
      <c r="I21" s="130">
        <f t="shared" si="0"/>
        <v>41.5</v>
      </c>
      <c r="J21" s="131">
        <f>IF(I21=0,"0,00",I21/SUM(I19:I21)*100)</f>
        <v>12.691131498470948</v>
      </c>
    </row>
    <row r="22" spans="1:10" x14ac:dyDescent="0.2">
      <c r="A22" s="236"/>
      <c r="B22" s="239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44</v>
      </c>
      <c r="F23" s="126">
        <v>220</v>
      </c>
      <c r="G23" s="126">
        <v>38</v>
      </c>
      <c r="H23" s="126">
        <v>1</v>
      </c>
      <c r="I23" s="126">
        <f t="shared" si="0"/>
        <v>320.5</v>
      </c>
      <c r="J23" s="127">
        <f>IF(I23=0,"0,00",I23/SUM(I22:I24)*100)</f>
        <v>92.363112391930841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5</v>
      </c>
      <c r="F24" s="74">
        <v>24</v>
      </c>
      <c r="G24" s="74">
        <v>0</v>
      </c>
      <c r="H24" s="74">
        <v>0</v>
      </c>
      <c r="I24" s="130">
        <f t="shared" si="0"/>
        <v>26.5</v>
      </c>
      <c r="J24" s="131">
        <f>IF(I24=0,"0,00",I24/SUM(I22:I24)*100)</f>
        <v>7.6368876080691637</v>
      </c>
    </row>
    <row r="25" spans="1:10" x14ac:dyDescent="0.2">
      <c r="A25" s="236"/>
      <c r="B25" s="239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34</v>
      </c>
      <c r="F26" s="126">
        <v>208</v>
      </c>
      <c r="G26" s="126">
        <v>36</v>
      </c>
      <c r="H26" s="126">
        <v>1</v>
      </c>
      <c r="I26" s="126">
        <f t="shared" si="0"/>
        <v>299.5</v>
      </c>
      <c r="J26" s="127">
        <f>IF(I26=0,"0,00",I26/SUM(I25:I27)*100)</f>
        <v>86.685962373371922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9</v>
      </c>
      <c r="F27" s="74">
        <v>39</v>
      </c>
      <c r="G27" s="74">
        <v>0</v>
      </c>
      <c r="H27" s="74">
        <v>1</v>
      </c>
      <c r="I27" s="130">
        <f t="shared" si="0"/>
        <v>46</v>
      </c>
      <c r="J27" s="131">
        <f>IF(I27=0,"0,00",I27/SUM(I25:I27)*100)</f>
        <v>13.314037626628075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11</v>
      </c>
      <c r="F28" s="75">
        <v>63</v>
      </c>
      <c r="G28" s="75">
        <v>0</v>
      </c>
      <c r="H28" s="75">
        <v>0</v>
      </c>
      <c r="I28" s="75">
        <f t="shared" si="0"/>
        <v>68.5</v>
      </c>
      <c r="J28" s="124">
        <f>IF(I28=0,"0,00",I28/SUM(I28:I30)*100)</f>
        <v>16.585956416464892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63</v>
      </c>
      <c r="F29" s="126">
        <v>203</v>
      </c>
      <c r="G29" s="126">
        <v>4</v>
      </c>
      <c r="H29" s="126">
        <v>2</v>
      </c>
      <c r="I29" s="126">
        <f t="shared" si="0"/>
        <v>247.5</v>
      </c>
      <c r="J29" s="127">
        <f>IF(I29=0,"0,00",I29/SUM(I28:I30)*100)</f>
        <v>59.927360774818403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8</v>
      </c>
      <c r="F30" s="74">
        <v>66</v>
      </c>
      <c r="G30" s="74">
        <v>11</v>
      </c>
      <c r="H30" s="74">
        <v>2</v>
      </c>
      <c r="I30" s="130">
        <f t="shared" si="0"/>
        <v>97</v>
      </c>
      <c r="J30" s="131">
        <f>IF(I30=0,"0,00",I30/SUM(I28:I30)*100)</f>
        <v>23.486682808716708</v>
      </c>
    </row>
    <row r="31" spans="1:10" x14ac:dyDescent="0.2">
      <c r="A31" s="236"/>
      <c r="B31" s="239"/>
      <c r="C31" s="132"/>
      <c r="D31" s="123" t="s">
        <v>124</v>
      </c>
      <c r="E31" s="75">
        <v>20</v>
      </c>
      <c r="F31" s="75">
        <v>71</v>
      </c>
      <c r="G31" s="75">
        <v>0</v>
      </c>
      <c r="H31" s="75">
        <v>1</v>
      </c>
      <c r="I31" s="75">
        <f t="shared" si="0"/>
        <v>83.5</v>
      </c>
      <c r="J31" s="124">
        <f>IF(I31=0,"0,00",I31/SUM(I31:I33)*100)</f>
        <v>20.797011207970112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63</v>
      </c>
      <c r="F32" s="126">
        <v>185</v>
      </c>
      <c r="G32" s="126">
        <v>8</v>
      </c>
      <c r="H32" s="126">
        <v>6</v>
      </c>
      <c r="I32" s="126">
        <f t="shared" si="0"/>
        <v>247.5</v>
      </c>
      <c r="J32" s="127">
        <f>IF(I32=0,"0,00",I32/SUM(I31:I33)*100)</f>
        <v>61.643835616438359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13</v>
      </c>
      <c r="F33" s="74">
        <v>49</v>
      </c>
      <c r="G33" s="74">
        <v>5</v>
      </c>
      <c r="H33" s="74">
        <v>2</v>
      </c>
      <c r="I33" s="130">
        <f t="shared" si="0"/>
        <v>70.5</v>
      </c>
      <c r="J33" s="131">
        <f>IF(I33=0,"0,00",I33/SUM(I31:I33)*100)</f>
        <v>17.559153175591533</v>
      </c>
    </row>
    <row r="34" spans="1:10" x14ac:dyDescent="0.2">
      <c r="A34" s="236"/>
      <c r="B34" s="239"/>
      <c r="C34" s="132"/>
      <c r="D34" s="123" t="s">
        <v>124</v>
      </c>
      <c r="E34" s="75">
        <v>24</v>
      </c>
      <c r="F34" s="75">
        <v>75</v>
      </c>
      <c r="G34" s="75">
        <v>0</v>
      </c>
      <c r="H34" s="75">
        <v>0</v>
      </c>
      <c r="I34" s="75">
        <f t="shared" si="0"/>
        <v>87</v>
      </c>
      <c r="J34" s="124">
        <f>IF(I34=0,"0,00",I34/SUM(I34:I36)*100)</f>
        <v>21.75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100</v>
      </c>
      <c r="F35" s="126">
        <v>183</v>
      </c>
      <c r="G35" s="126">
        <v>6</v>
      </c>
      <c r="H35" s="126">
        <v>1</v>
      </c>
      <c r="I35" s="126">
        <f t="shared" si="0"/>
        <v>247.5</v>
      </c>
      <c r="J35" s="127">
        <f>IF(I35=0,"0,00",I35/SUM(I34:I36)*100)</f>
        <v>61.875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13</v>
      </c>
      <c r="F36" s="74">
        <v>53</v>
      </c>
      <c r="G36" s="74">
        <v>3</v>
      </c>
      <c r="H36" s="74">
        <v>0</v>
      </c>
      <c r="I36" s="130">
        <f t="shared" si="0"/>
        <v>65.5</v>
      </c>
      <c r="J36" s="131">
        <f>IF(I36=0,"0,00",I36/SUM(I34:I36)*100)</f>
        <v>16.375</v>
      </c>
    </row>
    <row r="37" spans="1:10" x14ac:dyDescent="0.2">
      <c r="A37" s="235" t="s">
        <v>132</v>
      </c>
      <c r="B37" s="238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6"/>
      <c r="B39" s="239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6"/>
      <c r="B42" s="239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7"/>
      <c r="B45" s="240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AH16" sqref="AH16"/>
    </sheetView>
  </sheetViews>
  <sheetFormatPr baseColWidth="10" defaultRowHeight="12.75" x14ac:dyDescent="0.2"/>
  <cols>
    <col min="2" max="2" width="5.140625" customWidth="1"/>
    <col min="3" max="3" width="5.28515625" customWidth="1"/>
    <col min="4" max="4" width="4.85546875" customWidth="1"/>
    <col min="5" max="5" width="5.7109375" customWidth="1"/>
    <col min="6" max="7" width="5.5703125" customWidth="1"/>
    <col min="8" max="8" width="4.7109375" customWidth="1"/>
    <col min="9" max="9" width="6.28515625" customWidth="1"/>
    <col min="10" max="10" width="5.28515625" customWidth="1"/>
    <col min="11" max="11" width="5.1406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72 X CARRERA 52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f>'G-1'!L5</f>
        <v>1259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6">
        <f>'G-1'!S6</f>
        <v>43032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918.5</v>
      </c>
      <c r="AV12" s="97">
        <f t="shared" si="0"/>
        <v>915</v>
      </c>
      <c r="AW12" s="97">
        <f t="shared" si="0"/>
        <v>877.5</v>
      </c>
      <c r="AX12" s="97">
        <f t="shared" si="0"/>
        <v>878</v>
      </c>
      <c r="AY12" s="97">
        <f t="shared" si="0"/>
        <v>874.5</v>
      </c>
      <c r="AZ12" s="97">
        <f t="shared" si="0"/>
        <v>852.5</v>
      </c>
      <c r="BA12" s="97">
        <f t="shared" si="0"/>
        <v>836</v>
      </c>
      <c r="BB12" s="97"/>
      <c r="BC12" s="97"/>
      <c r="BD12" s="97"/>
      <c r="BE12" s="97">
        <f t="shared" ref="BE12:BQ12" si="1">P14</f>
        <v>685.5</v>
      </c>
      <c r="BF12" s="97">
        <f t="shared" si="1"/>
        <v>732.5</v>
      </c>
      <c r="BG12" s="97">
        <f t="shared" si="1"/>
        <v>767</v>
      </c>
      <c r="BH12" s="97">
        <f t="shared" si="1"/>
        <v>794</v>
      </c>
      <c r="BI12" s="97">
        <f t="shared" si="1"/>
        <v>814</v>
      </c>
      <c r="BJ12" s="97">
        <f t="shared" si="1"/>
        <v>810.5</v>
      </c>
      <c r="BK12" s="97">
        <f t="shared" si="1"/>
        <v>757</v>
      </c>
      <c r="BL12" s="97">
        <f t="shared" si="1"/>
        <v>691</v>
      </c>
      <c r="BM12" s="97">
        <f t="shared" si="1"/>
        <v>690.5</v>
      </c>
      <c r="BN12" s="97">
        <f t="shared" si="1"/>
        <v>691.5</v>
      </c>
      <c r="BO12" s="97">
        <f t="shared" si="1"/>
        <v>744</v>
      </c>
      <c r="BP12" s="97">
        <f t="shared" si="1"/>
        <v>780</v>
      </c>
      <c r="BQ12" s="97">
        <f t="shared" si="1"/>
        <v>776.5</v>
      </c>
      <c r="BR12" s="97"/>
      <c r="BS12" s="97"/>
      <c r="BT12" s="97"/>
      <c r="BU12" s="97">
        <f t="shared" ref="BU12:CC12" si="2">AG14</f>
        <v>676.5</v>
      </c>
      <c r="BV12" s="97">
        <f t="shared" si="2"/>
        <v>753</v>
      </c>
      <c r="BW12" s="97">
        <f t="shared" si="2"/>
        <v>774</v>
      </c>
      <c r="BX12" s="97">
        <f t="shared" si="2"/>
        <v>793.5</v>
      </c>
      <c r="BY12" s="97">
        <f t="shared" si="2"/>
        <v>748.5</v>
      </c>
      <c r="BZ12" s="97">
        <f t="shared" si="2"/>
        <v>675</v>
      </c>
      <c r="CA12" s="97">
        <f t="shared" si="2"/>
        <v>651.5</v>
      </c>
      <c r="CB12" s="97">
        <f t="shared" si="2"/>
        <v>620.5</v>
      </c>
      <c r="CC12" s="97">
        <f t="shared" si="2"/>
        <v>626.5</v>
      </c>
    </row>
    <row r="13" spans="1:81" ht="16.5" customHeight="1" x14ac:dyDescent="0.2">
      <c r="A13" s="100" t="s">
        <v>104</v>
      </c>
      <c r="B13" s="148">
        <f>'G-1'!F10</f>
        <v>231</v>
      </c>
      <c r="C13" s="148">
        <f>'G-1'!F11</f>
        <v>255</v>
      </c>
      <c r="D13" s="148">
        <f>'G-1'!F12</f>
        <v>223</v>
      </c>
      <c r="E13" s="148">
        <f>'G-1'!F13</f>
        <v>209.5</v>
      </c>
      <c r="F13" s="148">
        <f>'G-1'!F14</f>
        <v>227.5</v>
      </c>
      <c r="G13" s="148">
        <f>'G-1'!F15</f>
        <v>217.5</v>
      </c>
      <c r="H13" s="148">
        <f>'G-1'!F16</f>
        <v>223.5</v>
      </c>
      <c r="I13" s="148">
        <f>'G-1'!F17</f>
        <v>206</v>
      </c>
      <c r="J13" s="148">
        <f>'G-1'!F18</f>
        <v>205.5</v>
      </c>
      <c r="K13" s="148">
        <f>'G-1'!F19</f>
        <v>201</v>
      </c>
      <c r="L13" s="149"/>
      <c r="M13" s="148">
        <f>'G-1'!F20</f>
        <v>146</v>
      </c>
      <c r="N13" s="148">
        <f>'G-1'!F21</f>
        <v>181</v>
      </c>
      <c r="O13" s="148">
        <f>'G-1'!F22</f>
        <v>194</v>
      </c>
      <c r="P13" s="148">
        <f>'G-1'!M10</f>
        <v>164.5</v>
      </c>
      <c r="Q13" s="148">
        <f>'G-1'!M11</f>
        <v>193</v>
      </c>
      <c r="R13" s="148">
        <f>'G-1'!M12</f>
        <v>215.5</v>
      </c>
      <c r="S13" s="148">
        <f>'G-1'!M13</f>
        <v>221</v>
      </c>
      <c r="T13" s="148">
        <f>'G-1'!M14</f>
        <v>184.5</v>
      </c>
      <c r="U13" s="148">
        <f>'G-1'!M15</f>
        <v>189.5</v>
      </c>
      <c r="V13" s="148">
        <f>'G-1'!M16</f>
        <v>162</v>
      </c>
      <c r="W13" s="148">
        <f>'G-1'!M17</f>
        <v>155</v>
      </c>
      <c r="X13" s="148">
        <f>'G-1'!M18</f>
        <v>184</v>
      </c>
      <c r="Y13" s="148">
        <f>'G-1'!M19</f>
        <v>190.5</v>
      </c>
      <c r="Z13" s="148">
        <f>'G-1'!M20</f>
        <v>214.5</v>
      </c>
      <c r="AA13" s="148">
        <f>'G-1'!M21</f>
        <v>191</v>
      </c>
      <c r="AB13" s="148">
        <f>'G-1'!M22</f>
        <v>180.5</v>
      </c>
      <c r="AC13" s="149"/>
      <c r="AD13" s="148">
        <f>'G-1'!T10</f>
        <v>143.5</v>
      </c>
      <c r="AE13" s="148">
        <f>'G-1'!T11</f>
        <v>169</v>
      </c>
      <c r="AF13" s="148">
        <f>'G-1'!T12</f>
        <v>165</v>
      </c>
      <c r="AG13" s="148">
        <f>'G-1'!T13</f>
        <v>199</v>
      </c>
      <c r="AH13" s="148">
        <f>'G-1'!T14</f>
        <v>220</v>
      </c>
      <c r="AI13" s="148">
        <f>'G-1'!T15</f>
        <v>190</v>
      </c>
      <c r="AJ13" s="148">
        <f>'G-1'!T16</f>
        <v>184.5</v>
      </c>
      <c r="AK13" s="148">
        <f>'G-1'!T17</f>
        <v>154</v>
      </c>
      <c r="AL13" s="148">
        <f>'G-1'!T18</f>
        <v>146.5</v>
      </c>
      <c r="AM13" s="148">
        <f>'G-1'!T19</f>
        <v>166.5</v>
      </c>
      <c r="AN13" s="148">
        <f>'G-1'!T20</f>
        <v>153.5</v>
      </c>
      <c r="AO13" s="148">
        <f>'G-1'!T21</f>
        <v>160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8"/>
      <c r="C14" s="148"/>
      <c r="D14" s="148"/>
      <c r="E14" s="148">
        <f>B13+C13+D13+E13</f>
        <v>918.5</v>
      </c>
      <c r="F14" s="148">
        <f t="shared" ref="F14:K14" si="3">C13+D13+E13+F13</f>
        <v>915</v>
      </c>
      <c r="G14" s="148">
        <f t="shared" si="3"/>
        <v>877.5</v>
      </c>
      <c r="H14" s="148">
        <f t="shared" si="3"/>
        <v>878</v>
      </c>
      <c r="I14" s="148">
        <f t="shared" si="3"/>
        <v>874.5</v>
      </c>
      <c r="J14" s="148">
        <f t="shared" si="3"/>
        <v>852.5</v>
      </c>
      <c r="K14" s="148">
        <f t="shared" si="3"/>
        <v>836</v>
      </c>
      <c r="L14" s="149"/>
      <c r="M14" s="148"/>
      <c r="N14" s="148"/>
      <c r="O14" s="148"/>
      <c r="P14" s="148">
        <f>M13+N13+O13+P13</f>
        <v>685.5</v>
      </c>
      <c r="Q14" s="148">
        <f t="shared" ref="Q14:AB14" si="4">N13+O13+P13+Q13</f>
        <v>732.5</v>
      </c>
      <c r="R14" s="148">
        <f t="shared" si="4"/>
        <v>767</v>
      </c>
      <c r="S14" s="148">
        <f t="shared" si="4"/>
        <v>794</v>
      </c>
      <c r="T14" s="148">
        <f t="shared" si="4"/>
        <v>814</v>
      </c>
      <c r="U14" s="148">
        <f t="shared" si="4"/>
        <v>810.5</v>
      </c>
      <c r="V14" s="148">
        <f t="shared" si="4"/>
        <v>757</v>
      </c>
      <c r="W14" s="148">
        <f t="shared" si="4"/>
        <v>691</v>
      </c>
      <c r="X14" s="148">
        <f t="shared" si="4"/>
        <v>690.5</v>
      </c>
      <c r="Y14" s="148">
        <f t="shared" si="4"/>
        <v>691.5</v>
      </c>
      <c r="Z14" s="148">
        <f t="shared" si="4"/>
        <v>744</v>
      </c>
      <c r="AA14" s="148">
        <f t="shared" si="4"/>
        <v>780</v>
      </c>
      <c r="AB14" s="148">
        <f t="shared" si="4"/>
        <v>776.5</v>
      </c>
      <c r="AC14" s="149"/>
      <c r="AD14" s="148"/>
      <c r="AE14" s="148"/>
      <c r="AF14" s="148"/>
      <c r="AG14" s="148">
        <f>AD13+AE13+AF13+AG13</f>
        <v>676.5</v>
      </c>
      <c r="AH14" s="148">
        <f t="shared" ref="AH14:AO14" si="5">AE13+AF13+AG13+AH13</f>
        <v>753</v>
      </c>
      <c r="AI14" s="148">
        <f t="shared" si="5"/>
        <v>774</v>
      </c>
      <c r="AJ14" s="148">
        <f t="shared" si="5"/>
        <v>793.5</v>
      </c>
      <c r="AK14" s="148">
        <f t="shared" si="5"/>
        <v>748.5</v>
      </c>
      <c r="AL14" s="148">
        <f t="shared" si="5"/>
        <v>675</v>
      </c>
      <c r="AM14" s="148">
        <f t="shared" si="5"/>
        <v>651.5</v>
      </c>
      <c r="AN14" s="148">
        <f t="shared" si="5"/>
        <v>620.5</v>
      </c>
      <c r="AO14" s="148">
        <f t="shared" si="5"/>
        <v>626.5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0"/>
      <c r="C15" s="151" t="s">
        <v>107</v>
      </c>
      <c r="D15" s="152">
        <f>DIRECCIONALIDAD!J10/100</f>
        <v>0</v>
      </c>
      <c r="E15" s="151"/>
      <c r="F15" s="151" t="s">
        <v>108</v>
      </c>
      <c r="G15" s="152">
        <f>DIRECCIONALIDAD!J11/100</f>
        <v>1</v>
      </c>
      <c r="H15" s="151"/>
      <c r="I15" s="151" t="s">
        <v>109</v>
      </c>
      <c r="J15" s="152">
        <f>DIRECCIONALIDAD!J12/100</f>
        <v>0</v>
      </c>
      <c r="K15" s="153"/>
      <c r="L15" s="147"/>
      <c r="M15" s="150"/>
      <c r="N15" s="151"/>
      <c r="O15" s="151" t="s">
        <v>107</v>
      </c>
      <c r="P15" s="152">
        <f>DIRECCIONALIDAD!J13/100</f>
        <v>0</v>
      </c>
      <c r="Q15" s="151"/>
      <c r="R15" s="151"/>
      <c r="S15" s="151"/>
      <c r="T15" s="151" t="s">
        <v>108</v>
      </c>
      <c r="U15" s="152">
        <f>DIRECCIONALIDAD!J14/100</f>
        <v>1</v>
      </c>
      <c r="V15" s="151"/>
      <c r="W15" s="151"/>
      <c r="X15" s="151"/>
      <c r="Y15" s="151" t="s">
        <v>109</v>
      </c>
      <c r="Z15" s="152">
        <f>DIRECCIONALIDAD!J15/100</f>
        <v>0</v>
      </c>
      <c r="AA15" s="151"/>
      <c r="AB15" s="153"/>
      <c r="AC15" s="147"/>
      <c r="AD15" s="150"/>
      <c r="AE15" s="151" t="s">
        <v>107</v>
      </c>
      <c r="AF15" s="152">
        <f>DIRECCIONALIDAD!J16/100</f>
        <v>0</v>
      </c>
      <c r="AG15" s="151"/>
      <c r="AH15" s="151"/>
      <c r="AI15" s="151"/>
      <c r="AJ15" s="151" t="s">
        <v>108</v>
      </c>
      <c r="AK15" s="152">
        <f>DIRECCIONALIDAD!J17/100</f>
        <v>1</v>
      </c>
      <c r="AL15" s="151"/>
      <c r="AM15" s="151"/>
      <c r="AN15" s="151" t="s">
        <v>109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150</v>
      </c>
      <c r="B16" s="161">
        <f>MAX(B14:K14)</f>
        <v>918.5</v>
      </c>
      <c r="C16" s="151" t="s">
        <v>107</v>
      </c>
      <c r="D16" s="162">
        <f>+B16*D15</f>
        <v>0</v>
      </c>
      <c r="E16" s="151"/>
      <c r="F16" s="151" t="s">
        <v>108</v>
      </c>
      <c r="G16" s="162">
        <f>+B16*G15</f>
        <v>918.5</v>
      </c>
      <c r="H16" s="151"/>
      <c r="I16" s="151" t="s">
        <v>109</v>
      </c>
      <c r="J16" s="162">
        <f>+B16*J15</f>
        <v>0</v>
      </c>
      <c r="K16" s="153"/>
      <c r="L16" s="147"/>
      <c r="M16" s="161">
        <f>MAX(M14:AB14)</f>
        <v>814</v>
      </c>
      <c r="N16" s="151"/>
      <c r="O16" s="151" t="s">
        <v>107</v>
      </c>
      <c r="P16" s="163">
        <f>+M16*P15</f>
        <v>0</v>
      </c>
      <c r="Q16" s="151"/>
      <c r="R16" s="151"/>
      <c r="S16" s="151"/>
      <c r="T16" s="151" t="s">
        <v>108</v>
      </c>
      <c r="U16" s="163">
        <f>+M16*U15</f>
        <v>814</v>
      </c>
      <c r="V16" s="151"/>
      <c r="W16" s="151"/>
      <c r="X16" s="151"/>
      <c r="Y16" s="151" t="s">
        <v>109</v>
      </c>
      <c r="Z16" s="163">
        <f>+M16*Z15</f>
        <v>0</v>
      </c>
      <c r="AA16" s="151"/>
      <c r="AB16" s="153"/>
      <c r="AC16" s="147"/>
      <c r="AD16" s="161">
        <f>MAX(AD14:AO14)</f>
        <v>793.5</v>
      </c>
      <c r="AE16" s="151" t="s">
        <v>107</v>
      </c>
      <c r="AF16" s="162">
        <f>+AD16*AF15</f>
        <v>0</v>
      </c>
      <c r="AG16" s="151"/>
      <c r="AH16" s="151"/>
      <c r="AI16" s="151"/>
      <c r="AJ16" s="151" t="s">
        <v>108</v>
      </c>
      <c r="AK16" s="162">
        <f>+AD16*AK15</f>
        <v>793.5</v>
      </c>
      <c r="AL16" s="151"/>
      <c r="AM16" s="151"/>
      <c r="AN16" s="151" t="s">
        <v>109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8" t="s">
        <v>103</v>
      </c>
      <c r="U17" s="248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8">
        <f>'G-2'!F10</f>
        <v>271.5</v>
      </c>
      <c r="C18" s="148">
        <f>'G-2'!F11</f>
        <v>245</v>
      </c>
      <c r="D18" s="148">
        <f>'G-2'!F12</f>
        <v>268.5</v>
      </c>
      <c r="E18" s="148">
        <f>'G-2'!F13</f>
        <v>205.5</v>
      </c>
      <c r="F18" s="148">
        <f>'G-2'!F14</f>
        <v>216</v>
      </c>
      <c r="G18" s="148">
        <f>'G-2'!F15</f>
        <v>172.5</v>
      </c>
      <c r="H18" s="148">
        <f>'G-2'!F16</f>
        <v>175.5</v>
      </c>
      <c r="I18" s="148">
        <f>'G-2'!F17</f>
        <v>211.5</v>
      </c>
      <c r="J18" s="148">
        <f>'G-2'!F18</f>
        <v>195</v>
      </c>
      <c r="K18" s="148">
        <f>'G-2'!F19</f>
        <v>197.5</v>
      </c>
      <c r="L18" s="149"/>
      <c r="M18" s="148">
        <f>'G-2'!F20</f>
        <v>183</v>
      </c>
      <c r="N18" s="148">
        <f>'G-2'!F21</f>
        <v>181.5</v>
      </c>
      <c r="O18" s="148">
        <f>'G-2'!F22</f>
        <v>200.5</v>
      </c>
      <c r="P18" s="148">
        <f>'G-2'!M10</f>
        <v>159</v>
      </c>
      <c r="Q18" s="148">
        <f>'G-2'!M11</f>
        <v>177.5</v>
      </c>
      <c r="R18" s="148">
        <f>'G-2'!M12</f>
        <v>159</v>
      </c>
      <c r="S18" s="148">
        <f>'G-2'!M13</f>
        <v>134.5</v>
      </c>
      <c r="T18" s="148">
        <f>'G-2'!M14</f>
        <v>140</v>
      </c>
      <c r="U18" s="148">
        <f>'G-2'!M15</f>
        <v>132</v>
      </c>
      <c r="V18" s="148">
        <f>'G-2'!M16</f>
        <v>165.5</v>
      </c>
      <c r="W18" s="148">
        <f>'G-2'!M17</f>
        <v>176</v>
      </c>
      <c r="X18" s="148">
        <f>'G-2'!M18</f>
        <v>228</v>
      </c>
      <c r="Y18" s="148">
        <f>'G-2'!M19</f>
        <v>238</v>
      </c>
      <c r="Z18" s="148">
        <f>'G-2'!M20</f>
        <v>214.5</v>
      </c>
      <c r="AA18" s="148">
        <f>'G-2'!M21</f>
        <v>173.5</v>
      </c>
      <c r="AB18" s="148">
        <f>'G-2'!M22</f>
        <v>173.5</v>
      </c>
      <c r="AC18" s="149"/>
      <c r="AD18" s="148">
        <f>'G-2'!T10</f>
        <v>154</v>
      </c>
      <c r="AE18" s="148">
        <f>'G-2'!T11</f>
        <v>151</v>
      </c>
      <c r="AF18" s="148">
        <f>'G-2'!T12</f>
        <v>153.5</v>
      </c>
      <c r="AG18" s="148">
        <f>'G-2'!T13</f>
        <v>167.5</v>
      </c>
      <c r="AH18" s="148">
        <f>'G-2'!T14</f>
        <v>139</v>
      </c>
      <c r="AI18" s="148">
        <f>'G-2'!T15</f>
        <v>148.5</v>
      </c>
      <c r="AJ18" s="148">
        <f>'G-2'!T16</f>
        <v>173.5</v>
      </c>
      <c r="AK18" s="148">
        <f>'G-2'!T17</f>
        <v>148</v>
      </c>
      <c r="AL18" s="148">
        <f>'G-2'!T18</f>
        <v>146.5</v>
      </c>
      <c r="AM18" s="148">
        <f>'G-2'!T19</f>
        <v>157</v>
      </c>
      <c r="AN18" s="148">
        <f>'G-2'!T20</f>
        <v>184.5</v>
      </c>
      <c r="AO18" s="148">
        <f>'G-2'!T21</f>
        <v>161</v>
      </c>
      <c r="AP18" s="101"/>
      <c r="AQ18" s="101"/>
      <c r="AR18" s="101"/>
      <c r="AS18" s="101"/>
      <c r="AT18" s="101"/>
      <c r="AU18" s="101">
        <f t="shared" ref="AU18:BA18" si="6">E19</f>
        <v>990.5</v>
      </c>
      <c r="AV18" s="101">
        <f t="shared" si="6"/>
        <v>935</v>
      </c>
      <c r="AW18" s="101">
        <f t="shared" si="6"/>
        <v>862.5</v>
      </c>
      <c r="AX18" s="101">
        <f t="shared" si="6"/>
        <v>769.5</v>
      </c>
      <c r="AY18" s="101">
        <f t="shared" si="6"/>
        <v>775.5</v>
      </c>
      <c r="AZ18" s="101">
        <f t="shared" si="6"/>
        <v>754.5</v>
      </c>
      <c r="BA18" s="101">
        <f t="shared" si="6"/>
        <v>779.5</v>
      </c>
      <c r="BB18" s="101"/>
      <c r="BC18" s="101"/>
      <c r="BD18" s="101"/>
      <c r="BE18" s="101">
        <f t="shared" ref="BE18:BQ18" si="7">P19</f>
        <v>724</v>
      </c>
      <c r="BF18" s="101">
        <f t="shared" si="7"/>
        <v>718.5</v>
      </c>
      <c r="BG18" s="101">
        <f t="shared" si="7"/>
        <v>696</v>
      </c>
      <c r="BH18" s="101">
        <f t="shared" si="7"/>
        <v>630</v>
      </c>
      <c r="BI18" s="101">
        <f t="shared" si="7"/>
        <v>611</v>
      </c>
      <c r="BJ18" s="101">
        <f t="shared" si="7"/>
        <v>565.5</v>
      </c>
      <c r="BK18" s="101">
        <f t="shared" si="7"/>
        <v>572</v>
      </c>
      <c r="BL18" s="101">
        <f t="shared" si="7"/>
        <v>613.5</v>
      </c>
      <c r="BM18" s="101">
        <f t="shared" si="7"/>
        <v>701.5</v>
      </c>
      <c r="BN18" s="101">
        <f t="shared" si="7"/>
        <v>807.5</v>
      </c>
      <c r="BO18" s="101">
        <f t="shared" si="7"/>
        <v>856.5</v>
      </c>
      <c r="BP18" s="101">
        <f t="shared" si="7"/>
        <v>854</v>
      </c>
      <c r="BQ18" s="101">
        <f t="shared" si="7"/>
        <v>799.5</v>
      </c>
      <c r="BR18" s="101"/>
      <c r="BS18" s="101"/>
      <c r="BT18" s="101"/>
      <c r="BU18" s="101">
        <f t="shared" ref="BU18:CC18" si="8">AG19</f>
        <v>626</v>
      </c>
      <c r="BV18" s="101">
        <f t="shared" si="8"/>
        <v>611</v>
      </c>
      <c r="BW18" s="101">
        <f t="shared" si="8"/>
        <v>608.5</v>
      </c>
      <c r="BX18" s="101">
        <f t="shared" si="8"/>
        <v>628.5</v>
      </c>
      <c r="BY18" s="101">
        <f t="shared" si="8"/>
        <v>609</v>
      </c>
      <c r="BZ18" s="101">
        <f t="shared" si="8"/>
        <v>616.5</v>
      </c>
      <c r="CA18" s="101">
        <f t="shared" si="8"/>
        <v>625</v>
      </c>
      <c r="CB18" s="101">
        <f t="shared" si="8"/>
        <v>636</v>
      </c>
      <c r="CC18" s="101">
        <f t="shared" si="8"/>
        <v>649</v>
      </c>
    </row>
    <row r="19" spans="1:81" ht="16.5" customHeight="1" x14ac:dyDescent="0.2">
      <c r="A19" s="100" t="s">
        <v>105</v>
      </c>
      <c r="B19" s="148"/>
      <c r="C19" s="148"/>
      <c r="D19" s="148"/>
      <c r="E19" s="148">
        <f>B18+C18+D18+E18</f>
        <v>990.5</v>
      </c>
      <c r="F19" s="148">
        <f t="shared" ref="F19:K19" si="9">C18+D18+E18+F18</f>
        <v>935</v>
      </c>
      <c r="G19" s="148">
        <f t="shared" si="9"/>
        <v>862.5</v>
      </c>
      <c r="H19" s="148">
        <f t="shared" si="9"/>
        <v>769.5</v>
      </c>
      <c r="I19" s="148">
        <f t="shared" si="9"/>
        <v>775.5</v>
      </c>
      <c r="J19" s="148">
        <f t="shared" si="9"/>
        <v>754.5</v>
      </c>
      <c r="K19" s="148">
        <f t="shared" si="9"/>
        <v>779.5</v>
      </c>
      <c r="L19" s="149"/>
      <c r="M19" s="148"/>
      <c r="N19" s="148"/>
      <c r="O19" s="148"/>
      <c r="P19" s="148">
        <f>M18+N18+O18+P18</f>
        <v>724</v>
      </c>
      <c r="Q19" s="148">
        <f t="shared" ref="Q19:AB19" si="10">N18+O18+P18+Q18</f>
        <v>718.5</v>
      </c>
      <c r="R19" s="148">
        <f t="shared" si="10"/>
        <v>696</v>
      </c>
      <c r="S19" s="148">
        <f t="shared" si="10"/>
        <v>630</v>
      </c>
      <c r="T19" s="148">
        <f t="shared" si="10"/>
        <v>611</v>
      </c>
      <c r="U19" s="148">
        <f t="shared" si="10"/>
        <v>565.5</v>
      </c>
      <c r="V19" s="148">
        <f t="shared" si="10"/>
        <v>572</v>
      </c>
      <c r="W19" s="148">
        <f t="shared" si="10"/>
        <v>613.5</v>
      </c>
      <c r="X19" s="148">
        <f t="shared" si="10"/>
        <v>701.5</v>
      </c>
      <c r="Y19" s="148">
        <f t="shared" si="10"/>
        <v>807.5</v>
      </c>
      <c r="Z19" s="148">
        <f t="shared" si="10"/>
        <v>856.5</v>
      </c>
      <c r="AA19" s="148">
        <f t="shared" si="10"/>
        <v>854</v>
      </c>
      <c r="AB19" s="148">
        <f t="shared" si="10"/>
        <v>799.5</v>
      </c>
      <c r="AC19" s="149"/>
      <c r="AD19" s="148"/>
      <c r="AE19" s="148"/>
      <c r="AF19" s="148"/>
      <c r="AG19" s="148">
        <f>AD18+AE18+AF18+AG18</f>
        <v>626</v>
      </c>
      <c r="AH19" s="148">
        <f t="shared" ref="AH19:AO19" si="11">AE18+AF18+AG18+AH18</f>
        <v>611</v>
      </c>
      <c r="AI19" s="148">
        <f t="shared" si="11"/>
        <v>608.5</v>
      </c>
      <c r="AJ19" s="148">
        <f t="shared" si="11"/>
        <v>628.5</v>
      </c>
      <c r="AK19" s="148">
        <f t="shared" si="11"/>
        <v>609</v>
      </c>
      <c r="AL19" s="148">
        <f t="shared" si="11"/>
        <v>616.5</v>
      </c>
      <c r="AM19" s="148">
        <f t="shared" si="11"/>
        <v>625</v>
      </c>
      <c r="AN19" s="148">
        <f t="shared" si="11"/>
        <v>636</v>
      </c>
      <c r="AO19" s="148">
        <f t="shared" si="11"/>
        <v>649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0"/>
      <c r="C20" s="151" t="s">
        <v>107</v>
      </c>
      <c r="D20" s="152">
        <f>DIRECCIONALIDAD!J19/100</f>
        <v>0</v>
      </c>
      <c r="E20" s="151"/>
      <c r="F20" s="151" t="s">
        <v>108</v>
      </c>
      <c r="G20" s="152">
        <f>DIRECCIONALIDAD!J20/100</f>
        <v>0.87308868501529047</v>
      </c>
      <c r="H20" s="151"/>
      <c r="I20" s="151" t="s">
        <v>109</v>
      </c>
      <c r="J20" s="152">
        <f>DIRECCIONALIDAD!J21/100</f>
        <v>0.12691131498470948</v>
      </c>
      <c r="K20" s="153"/>
      <c r="L20" s="147"/>
      <c r="M20" s="150"/>
      <c r="N20" s="151"/>
      <c r="O20" s="151" t="s">
        <v>107</v>
      </c>
      <c r="P20" s="152">
        <f>DIRECCIONALIDAD!J22/100</f>
        <v>0</v>
      </c>
      <c r="Q20" s="151"/>
      <c r="R20" s="151"/>
      <c r="S20" s="151"/>
      <c r="T20" s="151" t="s">
        <v>108</v>
      </c>
      <c r="U20" s="152">
        <f>DIRECCIONALIDAD!J23/100</f>
        <v>0.92363112391930846</v>
      </c>
      <c r="V20" s="151"/>
      <c r="W20" s="151"/>
      <c r="X20" s="151"/>
      <c r="Y20" s="151" t="s">
        <v>109</v>
      </c>
      <c r="Z20" s="152">
        <f>DIRECCIONALIDAD!J24/100</f>
        <v>7.6368876080691636E-2</v>
      </c>
      <c r="AA20" s="151"/>
      <c r="AB20" s="153"/>
      <c r="AC20" s="147"/>
      <c r="AD20" s="150"/>
      <c r="AE20" s="151" t="s">
        <v>107</v>
      </c>
      <c r="AF20" s="152">
        <f>DIRECCIONALIDAD!J25/100</f>
        <v>0</v>
      </c>
      <c r="AG20" s="151"/>
      <c r="AH20" s="151"/>
      <c r="AI20" s="151"/>
      <c r="AJ20" s="151" t="s">
        <v>108</v>
      </c>
      <c r="AK20" s="152">
        <f>DIRECCIONALIDAD!J26/100</f>
        <v>0.86685962373371916</v>
      </c>
      <c r="AL20" s="151"/>
      <c r="AM20" s="151"/>
      <c r="AN20" s="151" t="s">
        <v>109</v>
      </c>
      <c r="AO20" s="154">
        <f>DIRECCIONALIDAD!J27/100</f>
        <v>0.13314037626628075</v>
      </c>
      <c r="AP20" s="92"/>
      <c r="AQ20" s="92"/>
      <c r="AR20" s="92"/>
      <c r="AS20" s="92"/>
      <c r="AT20" s="92"/>
      <c r="AU20" s="92">
        <f t="shared" ref="AU20:BA20" si="15">E24</f>
        <v>690.5</v>
      </c>
      <c r="AV20" s="92">
        <f t="shared" si="15"/>
        <v>704.5</v>
      </c>
      <c r="AW20" s="92">
        <f t="shared" si="15"/>
        <v>740</v>
      </c>
      <c r="AX20" s="92">
        <f t="shared" si="15"/>
        <v>769.5</v>
      </c>
      <c r="AY20" s="92">
        <f t="shared" si="15"/>
        <v>812</v>
      </c>
      <c r="AZ20" s="92">
        <f t="shared" si="15"/>
        <v>835</v>
      </c>
      <c r="BA20" s="92">
        <f t="shared" si="15"/>
        <v>846</v>
      </c>
      <c r="BB20" s="92"/>
      <c r="BC20" s="92"/>
      <c r="BD20" s="92"/>
      <c r="BE20" s="92">
        <f t="shared" ref="BE20:BQ20" si="16">P24</f>
        <v>846.5</v>
      </c>
      <c r="BF20" s="92">
        <f t="shared" si="16"/>
        <v>832</v>
      </c>
      <c r="BG20" s="92">
        <f t="shared" si="16"/>
        <v>833.5</v>
      </c>
      <c r="BH20" s="92">
        <f t="shared" si="16"/>
        <v>836</v>
      </c>
      <c r="BI20" s="92">
        <f t="shared" si="16"/>
        <v>844</v>
      </c>
      <c r="BJ20" s="92">
        <f t="shared" si="16"/>
        <v>829</v>
      </c>
      <c r="BK20" s="92">
        <f t="shared" si="16"/>
        <v>786</v>
      </c>
      <c r="BL20" s="92">
        <f t="shared" si="16"/>
        <v>727</v>
      </c>
      <c r="BM20" s="92">
        <f t="shared" si="16"/>
        <v>692</v>
      </c>
      <c r="BN20" s="92">
        <f t="shared" si="16"/>
        <v>687</v>
      </c>
      <c r="BO20" s="92">
        <f t="shared" si="16"/>
        <v>730.5</v>
      </c>
      <c r="BP20" s="92">
        <f t="shared" si="16"/>
        <v>783.5</v>
      </c>
      <c r="BQ20" s="92">
        <f t="shared" si="16"/>
        <v>811.5</v>
      </c>
      <c r="BR20" s="92"/>
      <c r="BS20" s="92"/>
      <c r="BT20" s="92"/>
      <c r="BU20" s="92">
        <f t="shared" ref="BU20:CC20" si="17">AG24</f>
        <v>834</v>
      </c>
      <c r="BV20" s="92">
        <f t="shared" si="17"/>
        <v>841.5</v>
      </c>
      <c r="BW20" s="92">
        <f t="shared" si="17"/>
        <v>857</v>
      </c>
      <c r="BX20" s="92">
        <f t="shared" si="17"/>
        <v>823</v>
      </c>
      <c r="BY20" s="92">
        <f t="shared" si="17"/>
        <v>796.5</v>
      </c>
      <c r="BZ20" s="92">
        <f t="shared" si="17"/>
        <v>800</v>
      </c>
      <c r="CA20" s="92">
        <f t="shared" si="17"/>
        <v>815</v>
      </c>
      <c r="CB20" s="92">
        <f t="shared" si="17"/>
        <v>855</v>
      </c>
      <c r="CC20" s="92">
        <f t="shared" si="17"/>
        <v>841.5</v>
      </c>
    </row>
    <row r="21" spans="1:81" ht="16.5" customHeight="1" x14ac:dyDescent="0.2">
      <c r="A21" s="160" t="s">
        <v>150</v>
      </c>
      <c r="B21" s="161">
        <f>MAX(B19:K19)</f>
        <v>990.5</v>
      </c>
      <c r="C21" s="151" t="s">
        <v>107</v>
      </c>
      <c r="D21" s="162">
        <f>+B21*D20</f>
        <v>0</v>
      </c>
      <c r="E21" s="151"/>
      <c r="F21" s="151" t="s">
        <v>108</v>
      </c>
      <c r="G21" s="162">
        <f>+B21*G20</f>
        <v>864.79434250764518</v>
      </c>
      <c r="H21" s="151"/>
      <c r="I21" s="151" t="s">
        <v>109</v>
      </c>
      <c r="J21" s="162">
        <f>+B21*J20</f>
        <v>125.70565749235473</v>
      </c>
      <c r="K21" s="153"/>
      <c r="L21" s="147"/>
      <c r="M21" s="161">
        <f>MAX(M19:AB19)</f>
        <v>856.5</v>
      </c>
      <c r="N21" s="151"/>
      <c r="O21" s="151" t="s">
        <v>107</v>
      </c>
      <c r="P21" s="163">
        <f>+M21*P20</f>
        <v>0</v>
      </c>
      <c r="Q21" s="151"/>
      <c r="R21" s="151"/>
      <c r="S21" s="151"/>
      <c r="T21" s="151" t="s">
        <v>108</v>
      </c>
      <c r="U21" s="163">
        <f>+M21*U20</f>
        <v>791.09005763688765</v>
      </c>
      <c r="V21" s="151"/>
      <c r="W21" s="151"/>
      <c r="X21" s="151"/>
      <c r="Y21" s="151" t="s">
        <v>109</v>
      </c>
      <c r="Z21" s="163">
        <f>+M21*Z20</f>
        <v>65.409942363112393</v>
      </c>
      <c r="AA21" s="151"/>
      <c r="AB21" s="153"/>
      <c r="AC21" s="147"/>
      <c r="AD21" s="161">
        <f>MAX(AD19:AO19)</f>
        <v>649</v>
      </c>
      <c r="AE21" s="151" t="s">
        <v>107</v>
      </c>
      <c r="AF21" s="162">
        <f>+AD21*AF20</f>
        <v>0</v>
      </c>
      <c r="AG21" s="151"/>
      <c r="AH21" s="151"/>
      <c r="AI21" s="151"/>
      <c r="AJ21" s="151" t="s">
        <v>108</v>
      </c>
      <c r="AK21" s="162">
        <f>+AD21*AK20</f>
        <v>562.59189580318377</v>
      </c>
      <c r="AL21" s="151"/>
      <c r="AM21" s="151"/>
      <c r="AN21" s="151" t="s">
        <v>109</v>
      </c>
      <c r="AO21" s="164">
        <f>+AD21*AO20</f>
        <v>86.408104196816211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8" t="s">
        <v>103</v>
      </c>
      <c r="U22" s="248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2599.5</v>
      </c>
      <c r="AV22" s="92">
        <f t="shared" si="18"/>
        <v>2554.5</v>
      </c>
      <c r="AW22" s="92">
        <f t="shared" si="18"/>
        <v>2480</v>
      </c>
      <c r="AX22" s="92">
        <f t="shared" si="18"/>
        <v>2417</v>
      </c>
      <c r="AY22" s="92">
        <f t="shared" si="18"/>
        <v>2462</v>
      </c>
      <c r="AZ22" s="92">
        <f t="shared" si="18"/>
        <v>2442</v>
      </c>
      <c r="BA22" s="92">
        <f t="shared" si="18"/>
        <v>2461.5</v>
      </c>
      <c r="BB22" s="92"/>
      <c r="BC22" s="92"/>
      <c r="BD22" s="92"/>
      <c r="BE22" s="92">
        <f t="shared" ref="BE22:BQ22" si="19">P33</f>
        <v>2256</v>
      </c>
      <c r="BF22" s="92">
        <f t="shared" si="19"/>
        <v>2283</v>
      </c>
      <c r="BG22" s="92">
        <f t="shared" si="19"/>
        <v>2296.5</v>
      </c>
      <c r="BH22" s="92">
        <f t="shared" si="19"/>
        <v>2260</v>
      </c>
      <c r="BI22" s="92">
        <f t="shared" si="19"/>
        <v>2269</v>
      </c>
      <c r="BJ22" s="92">
        <f t="shared" si="19"/>
        <v>2205</v>
      </c>
      <c r="BK22" s="92">
        <f t="shared" si="19"/>
        <v>2115</v>
      </c>
      <c r="BL22" s="92">
        <f t="shared" si="19"/>
        <v>2031.5</v>
      </c>
      <c r="BM22" s="92">
        <f t="shared" si="19"/>
        <v>2084</v>
      </c>
      <c r="BN22" s="92">
        <f t="shared" si="19"/>
        <v>2186</v>
      </c>
      <c r="BO22" s="92">
        <f t="shared" si="19"/>
        <v>2331</v>
      </c>
      <c r="BP22" s="92">
        <f t="shared" si="19"/>
        <v>2417.5</v>
      </c>
      <c r="BQ22" s="92">
        <f t="shared" si="19"/>
        <v>2387.5</v>
      </c>
      <c r="BR22" s="92"/>
      <c r="BS22" s="92"/>
      <c r="BT22" s="92"/>
      <c r="BU22" s="92">
        <f t="shared" ref="BU22:CC22" si="20">AG33</f>
        <v>2136.5</v>
      </c>
      <c r="BV22" s="92">
        <f t="shared" si="20"/>
        <v>2205.5</v>
      </c>
      <c r="BW22" s="92">
        <f t="shared" si="20"/>
        <v>2239.5</v>
      </c>
      <c r="BX22" s="92">
        <f t="shared" si="20"/>
        <v>2245</v>
      </c>
      <c r="BY22" s="92">
        <f t="shared" si="20"/>
        <v>2154</v>
      </c>
      <c r="BZ22" s="92">
        <f t="shared" si="20"/>
        <v>2091.5</v>
      </c>
      <c r="CA22" s="92">
        <f t="shared" si="20"/>
        <v>2091.5</v>
      </c>
      <c r="CB22" s="92">
        <f t="shared" si="20"/>
        <v>2111.5</v>
      </c>
      <c r="CC22" s="92">
        <f t="shared" si="20"/>
        <v>2117</v>
      </c>
    </row>
    <row r="23" spans="1:81" ht="16.5" customHeight="1" x14ac:dyDescent="0.2">
      <c r="A23" s="100" t="s">
        <v>104</v>
      </c>
      <c r="B23" s="148">
        <f>'G-3'!F10</f>
        <v>167.5</v>
      </c>
      <c r="C23" s="148">
        <f>'G-3'!F11</f>
        <v>174.5</v>
      </c>
      <c r="D23" s="148">
        <f>'G-3'!F12</f>
        <v>178.5</v>
      </c>
      <c r="E23" s="148">
        <f>'G-3'!F13</f>
        <v>170</v>
      </c>
      <c r="F23" s="148">
        <f>'G-3'!F14</f>
        <v>181.5</v>
      </c>
      <c r="G23" s="148">
        <f>'G-3'!F15</f>
        <v>210</v>
      </c>
      <c r="H23" s="148">
        <f>'G-3'!F16</f>
        <v>208</v>
      </c>
      <c r="I23" s="148">
        <f>'G-3'!F17</f>
        <v>212.5</v>
      </c>
      <c r="J23" s="148">
        <f>'G-3'!F18</f>
        <v>204.5</v>
      </c>
      <c r="K23" s="148">
        <f>'G-3'!F19</f>
        <v>221</v>
      </c>
      <c r="L23" s="149"/>
      <c r="M23" s="148">
        <f>'G-3'!F20</f>
        <v>217</v>
      </c>
      <c r="N23" s="148">
        <f>'G-3'!F21</f>
        <v>213.5</v>
      </c>
      <c r="O23" s="148">
        <f>'G-3'!F22</f>
        <v>218.5</v>
      </c>
      <c r="P23" s="148">
        <f>'G-3'!M10</f>
        <v>197.5</v>
      </c>
      <c r="Q23" s="148">
        <f>'G-3'!M11</f>
        <v>202.5</v>
      </c>
      <c r="R23" s="148">
        <f>'G-3'!M12</f>
        <v>215</v>
      </c>
      <c r="S23" s="148">
        <f>'G-3'!M13</f>
        <v>221</v>
      </c>
      <c r="T23" s="148">
        <f>'G-3'!M14</f>
        <v>205.5</v>
      </c>
      <c r="U23" s="148">
        <f>'G-3'!M15</f>
        <v>187.5</v>
      </c>
      <c r="V23" s="148">
        <f>'G-3'!M16</f>
        <v>172</v>
      </c>
      <c r="W23" s="148">
        <f>'G-3'!M17</f>
        <v>162</v>
      </c>
      <c r="X23" s="148">
        <f>'G-3'!M18</f>
        <v>170.5</v>
      </c>
      <c r="Y23" s="148">
        <f>'G-3'!M19</f>
        <v>182.5</v>
      </c>
      <c r="Z23" s="148">
        <f>'G-3'!M20</f>
        <v>215.5</v>
      </c>
      <c r="AA23" s="148">
        <f>'G-3'!M21</f>
        <v>215</v>
      </c>
      <c r="AB23" s="148">
        <f>'G-3'!M22</f>
        <v>198.5</v>
      </c>
      <c r="AC23" s="149"/>
      <c r="AD23" s="148">
        <f>'G-3'!T10</f>
        <v>202</v>
      </c>
      <c r="AE23" s="148">
        <f>'G-3'!T11</f>
        <v>198</v>
      </c>
      <c r="AF23" s="148">
        <f>'G-3'!T12</f>
        <v>208</v>
      </c>
      <c r="AG23" s="148">
        <f>'G-3'!T13</f>
        <v>226</v>
      </c>
      <c r="AH23" s="148">
        <f>'G-3'!T14</f>
        <v>209.5</v>
      </c>
      <c r="AI23" s="148">
        <f>'G-3'!T15</f>
        <v>213.5</v>
      </c>
      <c r="AJ23" s="148">
        <f>'G-3'!T16</f>
        <v>174</v>
      </c>
      <c r="AK23" s="148">
        <f>'G-3'!T17</f>
        <v>199.5</v>
      </c>
      <c r="AL23" s="148">
        <f>'G-3'!T18</f>
        <v>213</v>
      </c>
      <c r="AM23" s="148">
        <f>'G-3'!T19</f>
        <v>228.5</v>
      </c>
      <c r="AN23" s="148">
        <f>'G-3'!T20</f>
        <v>214</v>
      </c>
      <c r="AO23" s="148">
        <f>'G-3'!T21</f>
        <v>186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8"/>
      <c r="C24" s="148"/>
      <c r="D24" s="148"/>
      <c r="E24" s="148">
        <f>B23+C23+D23+E23</f>
        <v>690.5</v>
      </c>
      <c r="F24" s="148">
        <f t="shared" ref="F24:K24" si="21">C23+D23+E23+F23</f>
        <v>704.5</v>
      </c>
      <c r="G24" s="148">
        <f t="shared" si="21"/>
        <v>740</v>
      </c>
      <c r="H24" s="148">
        <f t="shared" si="21"/>
        <v>769.5</v>
      </c>
      <c r="I24" s="148">
        <f t="shared" si="21"/>
        <v>812</v>
      </c>
      <c r="J24" s="148">
        <f t="shared" si="21"/>
        <v>835</v>
      </c>
      <c r="K24" s="148">
        <f t="shared" si="21"/>
        <v>846</v>
      </c>
      <c r="L24" s="149"/>
      <c r="M24" s="148"/>
      <c r="N24" s="148"/>
      <c r="O24" s="148"/>
      <c r="P24" s="148">
        <f>M23+N23+O23+P23</f>
        <v>846.5</v>
      </c>
      <c r="Q24" s="148">
        <f t="shared" ref="Q24:AB24" si="22">N23+O23+P23+Q23</f>
        <v>832</v>
      </c>
      <c r="R24" s="148">
        <f t="shared" si="22"/>
        <v>833.5</v>
      </c>
      <c r="S24" s="148">
        <f t="shared" si="22"/>
        <v>836</v>
      </c>
      <c r="T24" s="148">
        <f t="shared" si="22"/>
        <v>844</v>
      </c>
      <c r="U24" s="148">
        <f t="shared" si="22"/>
        <v>829</v>
      </c>
      <c r="V24" s="148">
        <f t="shared" si="22"/>
        <v>786</v>
      </c>
      <c r="W24" s="148">
        <f t="shared" si="22"/>
        <v>727</v>
      </c>
      <c r="X24" s="148">
        <f t="shared" si="22"/>
        <v>692</v>
      </c>
      <c r="Y24" s="148">
        <f t="shared" si="22"/>
        <v>687</v>
      </c>
      <c r="Z24" s="148">
        <f t="shared" si="22"/>
        <v>730.5</v>
      </c>
      <c r="AA24" s="148">
        <f t="shared" si="22"/>
        <v>783.5</v>
      </c>
      <c r="AB24" s="148">
        <f t="shared" si="22"/>
        <v>811.5</v>
      </c>
      <c r="AC24" s="149"/>
      <c r="AD24" s="148"/>
      <c r="AE24" s="148"/>
      <c r="AF24" s="148"/>
      <c r="AG24" s="148">
        <f>AD23+AE23+AF23+AG23</f>
        <v>834</v>
      </c>
      <c r="AH24" s="148">
        <f t="shared" ref="AH24:AO24" si="23">AE23+AF23+AG23+AH23</f>
        <v>841.5</v>
      </c>
      <c r="AI24" s="148">
        <f t="shared" si="23"/>
        <v>857</v>
      </c>
      <c r="AJ24" s="148">
        <f t="shared" si="23"/>
        <v>823</v>
      </c>
      <c r="AK24" s="148">
        <f t="shared" si="23"/>
        <v>796.5</v>
      </c>
      <c r="AL24" s="148">
        <f t="shared" si="23"/>
        <v>800</v>
      </c>
      <c r="AM24" s="148">
        <f t="shared" si="23"/>
        <v>815</v>
      </c>
      <c r="AN24" s="148">
        <f t="shared" si="23"/>
        <v>855</v>
      </c>
      <c r="AO24" s="148">
        <f t="shared" si="23"/>
        <v>841.5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0"/>
      <c r="C25" s="151" t="s">
        <v>107</v>
      </c>
      <c r="D25" s="152">
        <f>DIRECCIONALIDAD!J28/100</f>
        <v>0.16585956416464892</v>
      </c>
      <c r="E25" s="151"/>
      <c r="F25" s="151" t="s">
        <v>108</v>
      </c>
      <c r="G25" s="152">
        <f>DIRECCIONALIDAD!J29/100</f>
        <v>0.59927360774818406</v>
      </c>
      <c r="H25" s="151"/>
      <c r="I25" s="151" t="s">
        <v>109</v>
      </c>
      <c r="J25" s="152">
        <f>DIRECCIONALIDAD!J30/100</f>
        <v>0.23486682808716708</v>
      </c>
      <c r="K25" s="153"/>
      <c r="L25" s="147"/>
      <c r="M25" s="150"/>
      <c r="N25" s="151"/>
      <c r="O25" s="151" t="s">
        <v>107</v>
      </c>
      <c r="P25" s="152">
        <f>DIRECCIONALIDAD!J31/100</f>
        <v>0.20797011207970112</v>
      </c>
      <c r="Q25" s="151"/>
      <c r="R25" s="151"/>
      <c r="S25" s="151"/>
      <c r="T25" s="151" t="s">
        <v>108</v>
      </c>
      <c r="U25" s="152">
        <f>DIRECCIONALIDAD!J32/100</f>
        <v>0.61643835616438358</v>
      </c>
      <c r="V25" s="151"/>
      <c r="W25" s="151"/>
      <c r="X25" s="151"/>
      <c r="Y25" s="151" t="s">
        <v>109</v>
      </c>
      <c r="Z25" s="152">
        <f>DIRECCIONALIDAD!J33/100</f>
        <v>0.17559153175591533</v>
      </c>
      <c r="AA25" s="151"/>
      <c r="AB25" s="151"/>
      <c r="AC25" s="147"/>
      <c r="AD25" s="150"/>
      <c r="AE25" s="151" t="s">
        <v>107</v>
      </c>
      <c r="AF25" s="152">
        <f>DIRECCIONALIDAD!J34/100</f>
        <v>0.2175</v>
      </c>
      <c r="AG25" s="151"/>
      <c r="AH25" s="151"/>
      <c r="AI25" s="151"/>
      <c r="AJ25" s="151" t="s">
        <v>108</v>
      </c>
      <c r="AK25" s="152">
        <f>DIRECCIONALIDAD!J35/100</f>
        <v>0.61875000000000002</v>
      </c>
      <c r="AL25" s="151"/>
      <c r="AM25" s="151"/>
      <c r="AN25" s="151" t="s">
        <v>109</v>
      </c>
      <c r="AO25" s="152">
        <f>DIRECCIONALIDAD!J36/100</f>
        <v>0.16375000000000001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150</v>
      </c>
      <c r="B26" s="161">
        <f>MAX(B24:K24)</f>
        <v>846</v>
      </c>
      <c r="C26" s="151" t="s">
        <v>107</v>
      </c>
      <c r="D26" s="162">
        <f>+B26*D25</f>
        <v>140.317191283293</v>
      </c>
      <c r="E26" s="151"/>
      <c r="F26" s="151" t="s">
        <v>108</v>
      </c>
      <c r="G26" s="162">
        <f>+B26*G25</f>
        <v>506.9854721549637</v>
      </c>
      <c r="H26" s="151"/>
      <c r="I26" s="151" t="s">
        <v>109</v>
      </c>
      <c r="J26" s="162">
        <f>+B26*J25</f>
        <v>198.69733656174336</v>
      </c>
      <c r="K26" s="153"/>
      <c r="L26" s="147"/>
      <c r="M26" s="161">
        <f>MAX(M24:AB24)</f>
        <v>846.5</v>
      </c>
      <c r="N26" s="151"/>
      <c r="O26" s="151" t="s">
        <v>107</v>
      </c>
      <c r="P26" s="163">
        <f>+M26*P25</f>
        <v>176.046699875467</v>
      </c>
      <c r="Q26" s="151"/>
      <c r="R26" s="151"/>
      <c r="S26" s="151"/>
      <c r="T26" s="151" t="s">
        <v>108</v>
      </c>
      <c r="U26" s="163">
        <f>+M26*U25</f>
        <v>521.81506849315065</v>
      </c>
      <c r="V26" s="151"/>
      <c r="W26" s="151"/>
      <c r="X26" s="151"/>
      <c r="Y26" s="151" t="s">
        <v>109</v>
      </c>
      <c r="Z26" s="163">
        <f>+M26*Z25</f>
        <v>148.63823163138233</v>
      </c>
      <c r="AA26" s="151"/>
      <c r="AB26" s="153"/>
      <c r="AC26" s="147"/>
      <c r="AD26" s="161">
        <f>MAX(AD24:AO24)</f>
        <v>857</v>
      </c>
      <c r="AE26" s="151" t="s">
        <v>107</v>
      </c>
      <c r="AF26" s="162">
        <f>+AD26*AF25</f>
        <v>186.39750000000001</v>
      </c>
      <c r="AG26" s="151"/>
      <c r="AH26" s="151"/>
      <c r="AI26" s="151"/>
      <c r="AJ26" s="151" t="s">
        <v>108</v>
      </c>
      <c r="AK26" s="162">
        <f>+AD26*AK25</f>
        <v>530.26875000000007</v>
      </c>
      <c r="AL26" s="151"/>
      <c r="AM26" s="151"/>
      <c r="AN26" s="151" t="s">
        <v>109</v>
      </c>
      <c r="AO26" s="164">
        <f>+AD26*AO25</f>
        <v>140.33375000000001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8" t="s">
        <v>103</v>
      </c>
      <c r="U27" s="248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9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9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0"/>
      <c r="C30" s="151" t="s">
        <v>107</v>
      </c>
      <c r="D30" s="152">
        <f>DIRECCIONALIDAD!J37/100</f>
        <v>0</v>
      </c>
      <c r="E30" s="151"/>
      <c r="F30" s="151" t="s">
        <v>108</v>
      </c>
      <c r="G30" s="152">
        <f>DIRECCIONALIDAD!J38/100</f>
        <v>0</v>
      </c>
      <c r="H30" s="151"/>
      <c r="I30" s="151" t="s">
        <v>109</v>
      </c>
      <c r="J30" s="152">
        <f>DIRECCIONALIDAD!J39/100</f>
        <v>0</v>
      </c>
      <c r="K30" s="153"/>
      <c r="L30" s="147"/>
      <c r="M30" s="150"/>
      <c r="N30" s="151"/>
      <c r="O30" s="151" t="s">
        <v>107</v>
      </c>
      <c r="P30" s="152">
        <f>DIRECCIONALIDAD!J40/100</f>
        <v>0</v>
      </c>
      <c r="Q30" s="151"/>
      <c r="R30" s="151"/>
      <c r="S30" s="151"/>
      <c r="T30" s="151" t="s">
        <v>108</v>
      </c>
      <c r="U30" s="152">
        <f>DIRECCIONALIDAD!J41/100</f>
        <v>0</v>
      </c>
      <c r="V30" s="151"/>
      <c r="W30" s="151"/>
      <c r="X30" s="151"/>
      <c r="Y30" s="151" t="s">
        <v>109</v>
      </c>
      <c r="Z30" s="152">
        <f>DIRECCIONALIDAD!J42/100</f>
        <v>0</v>
      </c>
      <c r="AA30" s="151"/>
      <c r="AB30" s="153"/>
      <c r="AC30" s="147"/>
      <c r="AD30" s="150"/>
      <c r="AE30" s="151" t="s">
        <v>107</v>
      </c>
      <c r="AF30" s="152">
        <f>DIRECCIONALIDAD!J43/100</f>
        <v>0</v>
      </c>
      <c r="AG30" s="151"/>
      <c r="AH30" s="151"/>
      <c r="AI30" s="151"/>
      <c r="AJ30" s="151" t="s">
        <v>108</v>
      </c>
      <c r="AK30" s="152">
        <f>DIRECCIONALIDAD!J44/100</f>
        <v>0</v>
      </c>
      <c r="AL30" s="151"/>
      <c r="AM30" s="151"/>
      <c r="AN30" s="151" t="s">
        <v>109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150</v>
      </c>
      <c r="B31" s="161">
        <f>MAX(B29:K29)</f>
        <v>0</v>
      </c>
      <c r="C31" s="151" t="s">
        <v>107</v>
      </c>
      <c r="D31" s="162">
        <f>+B31*D30</f>
        <v>0</v>
      </c>
      <c r="E31" s="151"/>
      <c r="F31" s="151" t="s">
        <v>108</v>
      </c>
      <c r="G31" s="162">
        <f>+B31*G30</f>
        <v>0</v>
      </c>
      <c r="H31" s="151"/>
      <c r="I31" s="151" t="s">
        <v>109</v>
      </c>
      <c r="J31" s="162">
        <f>+B31*J30</f>
        <v>0</v>
      </c>
      <c r="K31" s="153"/>
      <c r="L31" s="147"/>
      <c r="M31" s="161">
        <f>MAX(M29:AB29)</f>
        <v>0</v>
      </c>
      <c r="N31" s="151"/>
      <c r="O31" s="151" t="s">
        <v>107</v>
      </c>
      <c r="P31" s="163">
        <f>+M31*P30</f>
        <v>0</v>
      </c>
      <c r="Q31" s="151"/>
      <c r="R31" s="151"/>
      <c r="S31" s="151"/>
      <c r="T31" s="151" t="s">
        <v>108</v>
      </c>
      <c r="U31" s="163">
        <f>+M31*U30</f>
        <v>0</v>
      </c>
      <c r="V31" s="151"/>
      <c r="W31" s="151"/>
      <c r="X31" s="151"/>
      <c r="Y31" s="151" t="s">
        <v>109</v>
      </c>
      <c r="Z31" s="163">
        <f>+M31*Z30</f>
        <v>0</v>
      </c>
      <c r="AA31" s="151"/>
      <c r="AB31" s="153"/>
      <c r="AC31" s="147"/>
      <c r="AD31" s="161">
        <f>MAX(AD29:AO29)</f>
        <v>0</v>
      </c>
      <c r="AE31" s="151" t="s">
        <v>107</v>
      </c>
      <c r="AF31" s="162">
        <f>+AD31*AF30</f>
        <v>0</v>
      </c>
      <c r="AG31" s="151"/>
      <c r="AH31" s="151"/>
      <c r="AI31" s="151"/>
      <c r="AJ31" s="151" t="s">
        <v>108</v>
      </c>
      <c r="AK31" s="162">
        <f>+AD31*AK30</f>
        <v>0</v>
      </c>
      <c r="AL31" s="151"/>
      <c r="AM31" s="151"/>
      <c r="AN31" s="151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8">
        <f>B13+B18+B23+B28</f>
        <v>670</v>
      </c>
      <c r="C32" s="148">
        <f t="shared" ref="C32:K32" si="24">C13+C18+C23+C28</f>
        <v>674.5</v>
      </c>
      <c r="D32" s="148">
        <f t="shared" si="24"/>
        <v>670</v>
      </c>
      <c r="E32" s="148">
        <f t="shared" si="24"/>
        <v>585</v>
      </c>
      <c r="F32" s="148">
        <f t="shared" si="24"/>
        <v>625</v>
      </c>
      <c r="G32" s="148">
        <f t="shared" si="24"/>
        <v>600</v>
      </c>
      <c r="H32" s="148">
        <f t="shared" si="24"/>
        <v>607</v>
      </c>
      <c r="I32" s="148">
        <f t="shared" si="24"/>
        <v>630</v>
      </c>
      <c r="J32" s="148">
        <f t="shared" si="24"/>
        <v>605</v>
      </c>
      <c r="K32" s="148">
        <f t="shared" si="24"/>
        <v>619.5</v>
      </c>
      <c r="L32" s="149"/>
      <c r="M32" s="148">
        <f>M13+M18+M23+M28</f>
        <v>546</v>
      </c>
      <c r="N32" s="148">
        <f t="shared" ref="N32:AB32" si="25">N13+N18+N23+N28</f>
        <v>576</v>
      </c>
      <c r="O32" s="148">
        <f t="shared" si="25"/>
        <v>613</v>
      </c>
      <c r="P32" s="148">
        <f t="shared" si="25"/>
        <v>521</v>
      </c>
      <c r="Q32" s="148">
        <f t="shared" si="25"/>
        <v>573</v>
      </c>
      <c r="R32" s="148">
        <f t="shared" si="25"/>
        <v>589.5</v>
      </c>
      <c r="S32" s="148">
        <f t="shared" si="25"/>
        <v>576.5</v>
      </c>
      <c r="T32" s="148">
        <f t="shared" si="25"/>
        <v>530</v>
      </c>
      <c r="U32" s="148">
        <f t="shared" si="25"/>
        <v>509</v>
      </c>
      <c r="V32" s="148">
        <f t="shared" si="25"/>
        <v>499.5</v>
      </c>
      <c r="W32" s="148">
        <f t="shared" si="25"/>
        <v>493</v>
      </c>
      <c r="X32" s="148">
        <f t="shared" si="25"/>
        <v>582.5</v>
      </c>
      <c r="Y32" s="148">
        <f t="shared" si="25"/>
        <v>611</v>
      </c>
      <c r="Z32" s="148">
        <f t="shared" si="25"/>
        <v>644.5</v>
      </c>
      <c r="AA32" s="148">
        <f t="shared" si="25"/>
        <v>579.5</v>
      </c>
      <c r="AB32" s="148">
        <f t="shared" si="25"/>
        <v>552.5</v>
      </c>
      <c r="AC32" s="149"/>
      <c r="AD32" s="148">
        <f>AD13+AD18+AD23+AD28</f>
        <v>499.5</v>
      </c>
      <c r="AE32" s="148">
        <f t="shared" ref="AE32:AO32" si="26">AE13+AE18+AE23+AE28</f>
        <v>518</v>
      </c>
      <c r="AF32" s="148">
        <f t="shared" si="26"/>
        <v>526.5</v>
      </c>
      <c r="AG32" s="148">
        <f t="shared" si="26"/>
        <v>592.5</v>
      </c>
      <c r="AH32" s="148">
        <f t="shared" si="26"/>
        <v>568.5</v>
      </c>
      <c r="AI32" s="148">
        <f t="shared" si="26"/>
        <v>552</v>
      </c>
      <c r="AJ32" s="148">
        <f t="shared" si="26"/>
        <v>532</v>
      </c>
      <c r="AK32" s="148">
        <f t="shared" si="26"/>
        <v>501.5</v>
      </c>
      <c r="AL32" s="148">
        <f t="shared" si="26"/>
        <v>506</v>
      </c>
      <c r="AM32" s="148">
        <f t="shared" si="26"/>
        <v>552</v>
      </c>
      <c r="AN32" s="148">
        <f t="shared" si="26"/>
        <v>552</v>
      </c>
      <c r="AO32" s="148">
        <f t="shared" si="26"/>
        <v>507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8"/>
      <c r="C33" s="148"/>
      <c r="D33" s="148"/>
      <c r="E33" s="148">
        <f>B32+C32+D32+E32</f>
        <v>2599.5</v>
      </c>
      <c r="F33" s="148">
        <f t="shared" ref="F33:K33" si="27">C32+D32+E32+F32</f>
        <v>2554.5</v>
      </c>
      <c r="G33" s="148">
        <f t="shared" si="27"/>
        <v>2480</v>
      </c>
      <c r="H33" s="148">
        <f t="shared" si="27"/>
        <v>2417</v>
      </c>
      <c r="I33" s="148">
        <f t="shared" si="27"/>
        <v>2462</v>
      </c>
      <c r="J33" s="148">
        <f t="shared" si="27"/>
        <v>2442</v>
      </c>
      <c r="K33" s="148">
        <f t="shared" si="27"/>
        <v>2461.5</v>
      </c>
      <c r="L33" s="149"/>
      <c r="M33" s="148"/>
      <c r="N33" s="148"/>
      <c r="O33" s="148"/>
      <c r="P33" s="148">
        <f>M32+N32+O32+P32</f>
        <v>2256</v>
      </c>
      <c r="Q33" s="148">
        <f t="shared" ref="Q33:AB33" si="28">N32+O32+P32+Q32</f>
        <v>2283</v>
      </c>
      <c r="R33" s="148">
        <f t="shared" si="28"/>
        <v>2296.5</v>
      </c>
      <c r="S33" s="148">
        <f t="shared" si="28"/>
        <v>2260</v>
      </c>
      <c r="T33" s="148">
        <f t="shared" si="28"/>
        <v>2269</v>
      </c>
      <c r="U33" s="148">
        <f t="shared" si="28"/>
        <v>2205</v>
      </c>
      <c r="V33" s="148">
        <f t="shared" si="28"/>
        <v>2115</v>
      </c>
      <c r="W33" s="148">
        <f t="shared" si="28"/>
        <v>2031.5</v>
      </c>
      <c r="X33" s="148">
        <f t="shared" si="28"/>
        <v>2084</v>
      </c>
      <c r="Y33" s="148">
        <f t="shared" si="28"/>
        <v>2186</v>
      </c>
      <c r="Z33" s="148">
        <f t="shared" si="28"/>
        <v>2331</v>
      </c>
      <c r="AA33" s="148">
        <f t="shared" si="28"/>
        <v>2417.5</v>
      </c>
      <c r="AB33" s="148">
        <f t="shared" si="28"/>
        <v>2387.5</v>
      </c>
      <c r="AC33" s="149"/>
      <c r="AD33" s="148"/>
      <c r="AE33" s="148"/>
      <c r="AF33" s="148"/>
      <c r="AG33" s="148">
        <f>AD32+AE32+AF32+AG32</f>
        <v>2136.5</v>
      </c>
      <c r="AH33" s="148">
        <f t="shared" ref="AH33:AO33" si="29">AE32+AF32+AG32+AH32</f>
        <v>2205.5</v>
      </c>
      <c r="AI33" s="148">
        <f t="shared" si="29"/>
        <v>2239.5</v>
      </c>
      <c r="AJ33" s="148">
        <f t="shared" si="29"/>
        <v>2245</v>
      </c>
      <c r="AK33" s="148">
        <f t="shared" si="29"/>
        <v>2154</v>
      </c>
      <c r="AL33" s="148">
        <f t="shared" si="29"/>
        <v>2091.5</v>
      </c>
      <c r="AM33" s="148">
        <f t="shared" si="29"/>
        <v>2091.5</v>
      </c>
      <c r="AN33" s="148">
        <f t="shared" si="29"/>
        <v>2111.5</v>
      </c>
      <c r="AO33" s="148">
        <f t="shared" si="29"/>
        <v>2117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19">
    <mergeCell ref="Q35:U35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2016-07-15T22:42:53Z</cp:lastPrinted>
  <dcterms:created xsi:type="dcterms:W3CDTF">1998-04-02T13:38:56Z</dcterms:created>
  <dcterms:modified xsi:type="dcterms:W3CDTF">2017-11-04T16:33:18Z</dcterms:modified>
</cp:coreProperties>
</file>